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4C1E6E87-A2CF-400F-83AB-0C52B499865B}" xr6:coauthVersionLast="47" xr6:coauthVersionMax="47" xr10:uidLastSave="{00000000-0000-0000-0000-000000000000}"/>
  <bookViews>
    <workbookView xWindow="-120" yWindow="-120" windowWidth="29040" windowHeight="15840" tabRatio="489" firstSheet="3" activeTab="6" xr2:uid="{00000000-000D-0000-FFFF-FFFF00000000}"/>
  </bookViews>
  <sheets>
    <sheet name="INFO" sheetId="22" r:id="rId1"/>
    <sheet name="2006 Original" sheetId="5" r:id="rId2"/>
    <sheet name="2016 Original" sheetId="6" r:id="rId3"/>
    <sheet name="2016 CTDataMaker" sheetId="1" r:id="rId4"/>
    <sheet name="2021 Original" sheetId="15" r:id="rId5"/>
    <sheet name="Weights" sheetId="8" r:id="rId6"/>
    <sheet name="2021 CTDataMaker" sheetId="19" r:id="rId7"/>
    <sheet name="Thresholds" sheetId="13" r:id="rId8"/>
    <sheet name="Summary" sheetId="17" r:id="rId9"/>
  </sheets>
  <definedNames>
    <definedName name="_xlnm._FilterDatabase" localSheetId="6" hidden="1">'2021 CTDataMaker'!$A$1:$CA$86</definedName>
    <definedName name="_xlnm.Print_Area" localSheetId="3">'2016 CTDataMaker'!$A$1:$AQ$2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7" l="1"/>
  <c r="I23" i="17" s="1"/>
  <c r="H15" i="17"/>
  <c r="I15" i="17" s="1"/>
  <c r="H7" i="17"/>
  <c r="I7" i="17" s="1"/>
  <c r="H6" i="17"/>
  <c r="D8" i="17"/>
  <c r="E4" i="17" s="1"/>
  <c r="H3" i="17"/>
  <c r="I3" i="17" s="1"/>
  <c r="I6" i="17"/>
  <c r="D24" i="17"/>
  <c r="E22" i="17" s="1"/>
  <c r="D16" i="17"/>
  <c r="E14" i="17" s="1"/>
  <c r="B24" i="17"/>
  <c r="C21" i="17" s="1"/>
  <c r="B16" i="17"/>
  <c r="C13" i="17" s="1"/>
  <c r="B8" i="17"/>
  <c r="C4" i="17" s="1"/>
  <c r="H4" i="17"/>
  <c r="I4" i="17" s="1"/>
  <c r="H5" i="17"/>
  <c r="I5" i="17" s="1"/>
  <c r="F8" i="17"/>
  <c r="G4" i="17" s="1"/>
  <c r="H11" i="17"/>
  <c r="I11" i="17" s="1"/>
  <c r="H12" i="17"/>
  <c r="H13" i="17"/>
  <c r="I13" i="17" s="1"/>
  <c r="H14" i="17"/>
  <c r="I14" i="17"/>
  <c r="F16" i="17"/>
  <c r="G14" i="17" s="1"/>
  <c r="H19" i="17"/>
  <c r="I19" i="17" s="1"/>
  <c r="H20" i="17"/>
  <c r="I20" i="17" s="1"/>
  <c r="H21" i="17"/>
  <c r="I21" i="17" s="1"/>
  <c r="H22" i="17"/>
  <c r="I22" i="17" s="1"/>
  <c r="F24" i="17"/>
  <c r="G21" i="17" s="1"/>
  <c r="C6" i="17" l="1"/>
  <c r="C3" i="17"/>
  <c r="E20" i="17"/>
  <c r="C20" i="17"/>
  <c r="C22" i="17"/>
  <c r="E3" i="17"/>
  <c r="C5" i="17"/>
  <c r="G6" i="17"/>
  <c r="G23" i="17"/>
  <c r="G22" i="17"/>
  <c r="G7" i="17"/>
  <c r="G5" i="17"/>
  <c r="G12" i="17"/>
  <c r="G15" i="17"/>
  <c r="G13" i="17"/>
  <c r="E5" i="17"/>
  <c r="E6" i="17"/>
  <c r="E21" i="17"/>
  <c r="C14" i="17"/>
  <c r="I12" i="17"/>
  <c r="G11" i="17"/>
  <c r="E11" i="17"/>
  <c r="C11" i="17"/>
  <c r="G19" i="17"/>
  <c r="E12" i="17"/>
  <c r="E19" i="17"/>
  <c r="C12" i="17"/>
  <c r="G3" i="17"/>
  <c r="G20" i="17"/>
  <c r="C19" i="17"/>
  <c r="E13" i="17"/>
  <c r="C5" i="13"/>
  <c r="D5" i="13"/>
  <c r="E6" i="13"/>
  <c r="F6" i="13"/>
  <c r="C21" i="13"/>
  <c r="D21" i="13"/>
  <c r="E22" i="13"/>
  <c r="F22" i="13"/>
  <c r="H8" i="17" l="1"/>
  <c r="J7" i="17" s="1"/>
  <c r="H24" i="17"/>
  <c r="J21" i="17" s="1"/>
  <c r="H16" i="17"/>
  <c r="J15" i="17" s="1"/>
  <c r="J14" i="17" l="1"/>
  <c r="J3" i="17"/>
  <c r="I8" i="17"/>
  <c r="J4" i="17"/>
  <c r="J6" i="17"/>
  <c r="J5" i="17"/>
  <c r="J13" i="17"/>
  <c r="J11" i="17"/>
  <c r="I16" i="17"/>
  <c r="J12" i="17"/>
  <c r="I24" i="17"/>
  <c r="J22" i="17"/>
  <c r="J20" i="17"/>
  <c r="J19" i="17"/>
  <c r="J23" i="17"/>
  <c r="V74" i="1" l="1"/>
  <c r="R74" i="1"/>
  <c r="M74" i="1"/>
  <c r="V54" i="1"/>
  <c r="R54" i="1"/>
  <c r="M54" i="1"/>
  <c r="W3" i="1" l="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2" i="1"/>
  <c r="X32" i="1" s="1"/>
  <c r="W33" i="1"/>
  <c r="X33" i="1" s="1"/>
  <c r="W34" i="1"/>
  <c r="X34" i="1" s="1"/>
  <c r="W35" i="1"/>
  <c r="X35" i="1" s="1"/>
  <c r="W36" i="1"/>
  <c r="X36"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W49" i="1"/>
  <c r="X49" i="1" s="1"/>
  <c r="W50" i="1"/>
  <c r="X50" i="1" s="1"/>
  <c r="W51" i="1"/>
  <c r="X51" i="1" s="1"/>
  <c r="W55" i="1"/>
  <c r="X55" i="1" s="1"/>
  <c r="W56" i="1"/>
  <c r="X56" i="1" s="1"/>
  <c r="W57" i="1"/>
  <c r="X57" i="1" s="1"/>
  <c r="W58" i="1"/>
  <c r="X58" i="1" s="1"/>
  <c r="W59" i="1"/>
  <c r="X59" i="1" s="1"/>
  <c r="W60" i="1"/>
  <c r="X60" i="1" s="1"/>
  <c r="W61" i="1"/>
  <c r="X61" i="1" s="1"/>
  <c r="W62" i="1"/>
  <c r="X62" i="1" s="1"/>
  <c r="W65" i="1"/>
  <c r="X65" i="1" s="1"/>
  <c r="W66" i="1"/>
  <c r="X66" i="1" s="1"/>
  <c r="W75" i="1"/>
  <c r="X75" i="1" s="1"/>
  <c r="W76" i="1"/>
  <c r="X76" i="1" s="1"/>
  <c r="W2" i="1"/>
  <c r="X2" i="1" s="1"/>
  <c r="AK2" i="1" l="1"/>
  <c r="AL2" i="1" s="1"/>
  <c r="AM2" i="1" s="1"/>
  <c r="AK3" i="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5" i="1"/>
  <c r="T55" i="1" s="1"/>
  <c r="S56" i="1"/>
  <c r="T56" i="1" s="1"/>
  <c r="S57" i="1"/>
  <c r="T57" i="1" s="1"/>
  <c r="S58" i="1"/>
  <c r="T58" i="1" s="1"/>
  <c r="S59" i="1"/>
  <c r="T59" i="1" s="1"/>
  <c r="S60" i="1"/>
  <c r="T60" i="1" s="1"/>
  <c r="S61" i="1"/>
  <c r="T61" i="1" s="1"/>
  <c r="S62" i="1"/>
  <c r="T62" i="1" s="1"/>
  <c r="S65" i="1"/>
  <c r="T65" i="1" s="1"/>
  <c r="S66" i="1"/>
  <c r="T66" i="1" s="1"/>
  <c r="S75" i="1"/>
  <c r="T75" i="1" s="1"/>
  <c r="S76" i="1"/>
  <c r="T76" i="1" s="1"/>
  <c r="S2" i="1"/>
  <c r="T2" i="1" s="1"/>
  <c r="N3" i="1"/>
  <c r="O3" i="1" s="1"/>
  <c r="N4" i="1"/>
  <c r="O4" i="1" s="1"/>
  <c r="N5" i="1"/>
  <c r="O5" i="1" s="1"/>
  <c r="N6" i="1"/>
  <c r="O6" i="1" s="1"/>
  <c r="N7" i="1"/>
  <c r="O7" i="1" s="1"/>
  <c r="N8" i="1"/>
  <c r="O8" i="1" s="1"/>
  <c r="N9" i="1"/>
  <c r="O9" i="1" s="1"/>
  <c r="N10" i="1"/>
  <c r="O10" i="1" s="1"/>
  <c r="N11" i="1"/>
  <c r="O11" i="1" s="1"/>
  <c r="N12" i="1"/>
  <c r="O12" i="1" s="1"/>
  <c r="N13" i="1"/>
  <c r="O13" i="1" s="1"/>
  <c r="N14" i="1"/>
  <c r="O14" i="1" s="1"/>
  <c r="N15" i="1"/>
  <c r="O15" i="1" s="1"/>
  <c r="N16" i="1"/>
  <c r="O16" i="1" s="1"/>
  <c r="N17" i="1"/>
  <c r="O17"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N32" i="1"/>
  <c r="O32" i="1" s="1"/>
  <c r="N33" i="1"/>
  <c r="O33" i="1" s="1"/>
  <c r="N34" i="1"/>
  <c r="O34"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5" i="1"/>
  <c r="O55" i="1" s="1"/>
  <c r="N56" i="1"/>
  <c r="O56" i="1" s="1"/>
  <c r="N57" i="1"/>
  <c r="O57" i="1" s="1"/>
  <c r="N58" i="1"/>
  <c r="O58" i="1" s="1"/>
  <c r="N59" i="1"/>
  <c r="O59" i="1" s="1"/>
  <c r="N60" i="1"/>
  <c r="O60" i="1" s="1"/>
  <c r="N61" i="1"/>
  <c r="O61" i="1" s="1"/>
  <c r="N62" i="1"/>
  <c r="O62" i="1" s="1"/>
  <c r="N65" i="1"/>
  <c r="O65" i="1" s="1"/>
  <c r="N66" i="1"/>
  <c r="O66" i="1" s="1"/>
  <c r="N75" i="1"/>
  <c r="O75" i="1" s="1"/>
  <c r="N76" i="1"/>
  <c r="O76" i="1" s="1"/>
  <c r="N2" i="1"/>
  <c r="O2" i="1" s="1"/>
  <c r="V79" i="1"/>
  <c r="V63" i="1"/>
  <c r="W63" i="1" s="1"/>
  <c r="X63" i="1" s="1"/>
  <c r="V77" i="1"/>
  <c r="W77" i="1" s="1"/>
  <c r="X77" i="1" s="1"/>
  <c r="V73" i="1"/>
  <c r="V53" i="1"/>
  <c r="V71" i="1"/>
  <c r="W71" i="1" s="1"/>
  <c r="X71" i="1" s="1"/>
  <c r="V70" i="1"/>
  <c r="W70" i="1" s="1"/>
  <c r="X70" i="1" s="1"/>
  <c r="V72" i="1"/>
  <c r="W72" i="1" s="1"/>
  <c r="X72" i="1" s="1"/>
  <c r="V64" i="1"/>
  <c r="W64" i="1" s="1"/>
  <c r="X64" i="1" s="1"/>
  <c r="V69" i="1"/>
  <c r="W69" i="1" s="1"/>
  <c r="X69" i="1" s="1"/>
  <c r="V78" i="1"/>
  <c r="W78" i="1" s="1"/>
  <c r="X78" i="1" s="1"/>
  <c r="V80" i="1"/>
  <c r="W80" i="1" s="1"/>
  <c r="X80" i="1" s="1"/>
  <c r="V68" i="1"/>
  <c r="W68" i="1" s="1"/>
  <c r="X68" i="1" s="1"/>
  <c r="R79" i="1"/>
  <c r="S79" i="1" s="1"/>
  <c r="T79" i="1" s="1"/>
  <c r="R63" i="1"/>
  <c r="S63" i="1" s="1"/>
  <c r="T63" i="1" s="1"/>
  <c r="R77" i="1"/>
  <c r="S77" i="1" s="1"/>
  <c r="T77" i="1" s="1"/>
  <c r="R73" i="1"/>
  <c r="S73" i="1" s="1"/>
  <c r="T73" i="1" s="1"/>
  <c r="R53" i="1"/>
  <c r="S53" i="1" s="1"/>
  <c r="T53" i="1" s="1"/>
  <c r="R71" i="1"/>
  <c r="S71" i="1" s="1"/>
  <c r="T71" i="1" s="1"/>
  <c r="R70" i="1"/>
  <c r="S70" i="1" s="1"/>
  <c r="T70" i="1" s="1"/>
  <c r="R72" i="1"/>
  <c r="S72" i="1" s="1"/>
  <c r="T72" i="1" s="1"/>
  <c r="R64" i="1"/>
  <c r="S64" i="1" s="1"/>
  <c r="T64" i="1" s="1"/>
  <c r="R69" i="1"/>
  <c r="S69" i="1" s="1"/>
  <c r="T69" i="1" s="1"/>
  <c r="R78" i="1"/>
  <c r="S78" i="1" s="1"/>
  <c r="T78" i="1" s="1"/>
  <c r="R80" i="1"/>
  <c r="S80" i="1" s="1"/>
  <c r="T80" i="1" s="1"/>
  <c r="R68" i="1"/>
  <c r="S68" i="1" s="1"/>
  <c r="T68" i="1" s="1"/>
  <c r="V67" i="1"/>
  <c r="W74" i="1"/>
  <c r="X74" i="1" s="1"/>
  <c r="W54" i="1"/>
  <c r="X54" i="1" s="1"/>
  <c r="R67" i="1"/>
  <c r="S67" i="1" s="1"/>
  <c r="T67" i="1" s="1"/>
  <c r="S74" i="1"/>
  <c r="T74" i="1" s="1"/>
  <c r="S54" i="1"/>
  <c r="T54" i="1" s="1"/>
  <c r="N74" i="1"/>
  <c r="O74" i="1" s="1"/>
  <c r="M67" i="1"/>
  <c r="N67" i="1" s="1"/>
  <c r="O67" i="1" s="1"/>
  <c r="N54" i="1"/>
  <c r="O54" i="1" s="1"/>
  <c r="M53" i="1"/>
  <c r="N53" i="1" s="1"/>
  <c r="O53" i="1" s="1"/>
  <c r="M63" i="1"/>
  <c r="N63" i="1" s="1"/>
  <c r="O63" i="1" s="1"/>
  <c r="M64" i="1"/>
  <c r="N64" i="1" s="1"/>
  <c r="O64" i="1" s="1"/>
  <c r="M68" i="1"/>
  <c r="N68" i="1" s="1"/>
  <c r="O68" i="1" s="1"/>
  <c r="M69" i="1"/>
  <c r="N69" i="1" s="1"/>
  <c r="O69" i="1" s="1"/>
  <c r="M70" i="1"/>
  <c r="N70" i="1" s="1"/>
  <c r="O70" i="1" s="1"/>
  <c r="M71" i="1"/>
  <c r="N71" i="1" s="1"/>
  <c r="O71" i="1" s="1"/>
  <c r="M72" i="1"/>
  <c r="N72" i="1" s="1"/>
  <c r="O72" i="1" s="1"/>
  <c r="M73" i="1"/>
  <c r="N73" i="1" s="1"/>
  <c r="O73" i="1" s="1"/>
  <c r="M77" i="1"/>
  <c r="N77" i="1" s="1"/>
  <c r="O77" i="1" s="1"/>
  <c r="M78" i="1"/>
  <c r="N78" i="1" s="1"/>
  <c r="O78" i="1" s="1"/>
  <c r="M79" i="1"/>
  <c r="N79" i="1" s="1"/>
  <c r="O79" i="1" s="1"/>
  <c r="M80" i="1"/>
  <c r="N80" i="1" s="1"/>
  <c r="O80" i="1" s="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W79" i="1" l="1"/>
  <c r="X79" i="1" s="1"/>
  <c r="W73" i="1"/>
  <c r="X73" i="1" s="1"/>
  <c r="W67" i="1"/>
  <c r="X67" i="1" s="1"/>
  <c r="W53" i="1"/>
  <c r="X53" i="1" s="1"/>
  <c r="AG2" i="1"/>
  <c r="AH2" i="1" s="1"/>
  <c r="AC2" i="1"/>
  <c r="AD2" i="1" s="1"/>
  <c r="AE2" i="1" s="1"/>
  <c r="J2" i="1"/>
  <c r="Y2" i="1" s="1"/>
</calcChain>
</file>

<file path=xl/sharedStrings.xml><?xml version="1.0" encoding="utf-8"?>
<sst xmlns="http://schemas.openxmlformats.org/spreadsheetml/2006/main" count="1341" uniqueCount="418">
  <si>
    <t>Active Transportation</t>
  </si>
  <si>
    <t>Density</t>
  </si>
  <si>
    <t>Exurban</t>
  </si>
  <si>
    <t>2006 Population</t>
  </si>
  <si>
    <t>Active Core</t>
  </si>
  <si>
    <t>Transit Suburb</t>
  </si>
  <si>
    <t>Auto Suburb</t>
  </si>
  <si>
    <t>Total</t>
  </si>
  <si>
    <t>notes</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</si>
  <si>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</si>
  <si>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</si>
  <si>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</si>
  <si>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</si>
  <si>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</si>
  <si>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</si>
  <si>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</si>
  <si>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</si>
  <si>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CMA Total</t>
  </si>
  <si>
    <t>2006
Population</t>
  </si>
  <si>
    <t>2006
Population
(%)</t>
  </si>
  <si>
    <t>2016
Population</t>
  </si>
  <si>
    <t>2016
Population
(%)</t>
  </si>
  <si>
    <t>599350001.00</t>
  </si>
  <si>
    <t>599350002.00</t>
  </si>
  <si>
    <t>599350003.01</t>
  </si>
  <si>
    <t>599350003.02</t>
  </si>
  <si>
    <t>599350004.00</t>
  </si>
  <si>
    <t>599350005.00</t>
  </si>
  <si>
    <t>599350006.00</t>
  </si>
  <si>
    <t>599350007.00</t>
  </si>
  <si>
    <t>599350008.00</t>
  </si>
  <si>
    <t>599350009.00</t>
  </si>
  <si>
    <t>599350010.00</t>
  </si>
  <si>
    <t>599350011.00</t>
  </si>
  <si>
    <t>599350012.00</t>
  </si>
  <si>
    <t>599350013.01</t>
  </si>
  <si>
    <t>599350013.02</t>
  </si>
  <si>
    <t>599350014.01</t>
  </si>
  <si>
    <t>599350014.02</t>
  </si>
  <si>
    <t>599350100.00</t>
  </si>
  <si>
    <t>599350101.00</t>
  </si>
  <si>
    <t>599350102.00</t>
  </si>
  <si>
    <t>599350103.00</t>
  </si>
  <si>
    <t>599350104.00</t>
  </si>
  <si>
    <t>599350110.00</t>
  </si>
  <si>
    <t>599350111.01</t>
  </si>
  <si>
    <t>599350111.02</t>
  </si>
  <si>
    <t>599350120.00</t>
  </si>
  <si>
    <t>599350121.01</t>
  </si>
  <si>
    <t>599350121.02</t>
  </si>
  <si>
    <t>599350121.03</t>
  </si>
  <si>
    <t>599350121.04</t>
  </si>
  <si>
    <t>599350122.00</t>
  </si>
  <si>
    <t>599350123.01</t>
  </si>
  <si>
    <t>599350123.02</t>
  </si>
  <si>
    <t>599350124.00</t>
  </si>
  <si>
    <t>599350125.01</t>
  </si>
  <si>
    <t>599350125.02</t>
  </si>
  <si>
    <t>599350126.00</t>
  </si>
  <si>
    <t>599350127.00</t>
  </si>
  <si>
    <t>599350128.00</t>
  </si>
  <si>
    <t>599350129.01</t>
  </si>
  <si>
    <t>599350129.02</t>
  </si>
  <si>
    <t>599350130.01</t>
  </si>
  <si>
    <t>599350130.02</t>
  </si>
  <si>
    <t>599350131.00</t>
  </si>
  <si>
    <t>599350132.01</t>
  </si>
  <si>
    <t>599350132.03</t>
  </si>
  <si>
    <t>599350132.04</t>
  </si>
  <si>
    <t>599350133.00</t>
  </si>
  <si>
    <t>599350150.01</t>
  </si>
  <si>
    <t>599350150.02</t>
  </si>
  <si>
    <t>599350151.02</t>
  </si>
  <si>
    <t>599350151.03</t>
  </si>
  <si>
    <t>599350151.04</t>
  </si>
  <si>
    <t>599350152.00</t>
  </si>
  <si>
    <t>599350153.00</t>
  </si>
  <si>
    <t>599350154.01</t>
  </si>
  <si>
    <t>599350154.02</t>
  </si>
  <si>
    <t>599350155.01</t>
  </si>
  <si>
    <t>599350155.02</t>
  </si>
  <si>
    <t>599350156.01</t>
  </si>
  <si>
    <t>599350156.03</t>
  </si>
  <si>
    <t>599350156.04</t>
  </si>
  <si>
    <t>599350160.01</t>
  </si>
  <si>
    <t>599350160.02</t>
  </si>
  <si>
    <t>599350160.03</t>
  </si>
  <si>
    <t>599350170.00</t>
  </si>
  <si>
    <t>599350171.00</t>
  </si>
  <si>
    <t>599350180.01</t>
  </si>
  <si>
    <t>599350180.02</t>
  </si>
  <si>
    <t>9350156.03/156.01</t>
  </si>
  <si>
    <t>manual</t>
  </si>
  <si>
    <t>Unclassified</t>
  </si>
  <si>
    <t>n/a</t>
  </si>
  <si>
    <t>IRI, evidence of population but no census data. 2006 estimated data not used.</t>
  </si>
  <si>
    <t xml:space="preserve">split </t>
  </si>
  <si>
    <t>split</t>
  </si>
  <si>
    <t>Uvic</t>
  </si>
  <si>
    <t>UVic</t>
  </si>
  <si>
    <t>Burnside</t>
  </si>
  <si>
    <t>Victoria West</t>
  </si>
  <si>
    <t>Downtown</t>
  </si>
  <si>
    <t>IRI</t>
  </si>
  <si>
    <t>Sooke</t>
  </si>
  <si>
    <t>West Bay</t>
  </si>
  <si>
    <t>Happy Valley</t>
  </si>
  <si>
    <t>Langford Lake</t>
  </si>
  <si>
    <t xml:space="preserve">Bear Mountain </t>
  </si>
  <si>
    <t>Patricia Bay</t>
  </si>
  <si>
    <t>Camosun College area</t>
  </si>
  <si>
    <t>2006
Total Dwelling Units</t>
  </si>
  <si>
    <t>2006
Total Dwelling Units (%)</t>
  </si>
  <si>
    <t>2016
Total Dwelling Units</t>
  </si>
  <si>
    <t>2016
Total Dwelling Units (%)</t>
  </si>
  <si>
    <t>2006
Occupied Dwelling Units</t>
  </si>
  <si>
    <t>2006
Occupied Dwelling Units (%)</t>
  </si>
  <si>
    <t>2016
Occupied Dwelling Units</t>
  </si>
  <si>
    <t>2016
Occupied Dwelling Units (%)</t>
  </si>
  <si>
    <t>CFB Esquimalt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</si>
  <si>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</si>
  <si>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</si>
  <si>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</si>
  <si>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</si>
  <si>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</si>
  <si>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</si>
  <si>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Victoria</t>
  </si>
  <si>
    <t>Neighbourhood</t>
  </si>
  <si>
    <t>128.00 ignored</t>
  </si>
  <si>
    <t>IRI, split from 156.03 (auto) &amp; 156.01 (exurb)</t>
  </si>
  <si>
    <t>180.01 ignored, no visible boundary change</t>
  </si>
  <si>
    <t>156.03 classification from 2006 used, because 156.01 still exists for 2016</t>
  </si>
  <si>
    <t>&lt;-- Moving Backward</t>
  </si>
  <si>
    <t>2016 CTDataMaker using new 2016 Classifications</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</si>
  <si>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</si>
  <si>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</si>
  <si>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</si>
  <si>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</si>
  <si>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</si>
  <si>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</si>
  <si>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</si>
  <si>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</si>
  <si>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</si>
  <si>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</si>
  <si>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</si>
  <si>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</si>
  <si>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</si>
  <si>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</si>
  <si>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</si>
  <si>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</si>
  <si>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</si>
  <si>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</si>
  <si>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</si>
  <si>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</si>
  <si>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</si>
  <si>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</si>
  <si>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</si>
  <si>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</si>
  <si>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</si>
  <si>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</si>
  <si>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</si>
  <si>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</si>
  <si>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</si>
  <si>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</si>
  <si>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</si>
  <si>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</si>
  <si>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</si>
  <si>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</si>
  <si>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</si>
  <si>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</si>
  <si>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</si>
  <si>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</si>
  <si>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</si>
  <si>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</si>
  <si>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</si>
  <si>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</si>
  <si>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</si>
  <si>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</si>
  <si>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</si>
  <si>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</si>
  <si>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</si>
  <si>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</si>
  <si>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</si>
  <si>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</si>
  <si>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</si>
  <si>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</si>
  <si>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</si>
  <si>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</si>
  <si>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</si>
  <si>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</si>
  <si>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</si>
  <si>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</si>
  <si>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</si>
  <si>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</si>
  <si>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</si>
  <si>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</si>
  <si>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</si>
  <si>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</si>
  <si>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</si>
  <si>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</si>
  <si>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</si>
  <si>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</si>
  <si>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</si>
  <si>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</si>
  <si>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source_ctuid</t>
  </si>
  <si>
    <t>target_ctuid</t>
  </si>
  <si>
    <t>w_pop</t>
  </si>
  <si>
    <t>w_dwe</t>
  </si>
  <si>
    <t>2021
'T9' model
Classification</t>
  </si>
  <si>
    <t>Other Transport Method 2021</t>
  </si>
  <si>
    <t>Active Transport
Normalized 2021</t>
  </si>
  <si>
    <t>Active Transport
% 2021</t>
  </si>
  <si>
    <t>Active Transport Total 2021</t>
  </si>
  <si>
    <t>Cyclists 2021</t>
  </si>
  <si>
    <t>Walkers 2021</t>
  </si>
  <si>
    <t>Public Transit
Normalized 2021</t>
  </si>
  <si>
    <t>Public Transit
% 2021</t>
  </si>
  <si>
    <t>Public Transit
Total 2021</t>
  </si>
  <si>
    <t>Total Auto Normalized 2021</t>
  </si>
  <si>
    <t>Auto
% 2021</t>
  </si>
  <si>
    <t>Auto
Total 2021</t>
  </si>
  <si>
    <t>Auto Passengers 2021</t>
  </si>
  <si>
    <t>Auto Drivers 2021</t>
  </si>
  <si>
    <t>Total Commuters
2021</t>
  </si>
  <si>
    <t>Other Transport Method 2016</t>
  </si>
  <si>
    <t>Active Transport
Normalized 2016</t>
  </si>
  <si>
    <t>Active Transport
% 2016</t>
  </si>
  <si>
    <t>Active Transport Total 2016</t>
  </si>
  <si>
    <t>Cyclists 2016</t>
  </si>
  <si>
    <t>Walkers 2016</t>
  </si>
  <si>
    <t>Public Transit
Normalized 2016</t>
  </si>
  <si>
    <t>Public Transit
% 2016</t>
  </si>
  <si>
    <t>Public Transit
Total 2016</t>
  </si>
  <si>
    <t>Total Auto Normalized 2016</t>
  </si>
  <si>
    <t>Auto
% 2016</t>
  </si>
  <si>
    <t>Auto
Total 2016</t>
  </si>
  <si>
    <t>Auto Passengers 2016</t>
  </si>
  <si>
    <t>Auto Drivers 2016</t>
  </si>
  <si>
    <t>Occupied DU
Density per hectare
2021</t>
  </si>
  <si>
    <t>Occupied DU Growth %
2016-21</t>
  </si>
  <si>
    <t>Occupied DU Growth
2016-21</t>
  </si>
  <si>
    <t>2021
Occupied Dwelling Units</t>
  </si>
  <si>
    <t>Total DU Growth %
2016-21</t>
  </si>
  <si>
    <t>Total DU Growth
2016-21</t>
  </si>
  <si>
    <t>2021
Total Dwelling Units</t>
  </si>
  <si>
    <t>Population Density per square Km
2021</t>
  </si>
  <si>
    <t>Population
Growth %
2016-21</t>
  </si>
  <si>
    <t>Population
Growth
2016-21</t>
  </si>
  <si>
    <t>2021
Population</t>
  </si>
  <si>
    <t>Area (2021)
Hectares</t>
  </si>
  <si>
    <t>Area (2021)
Square Km</t>
  </si>
  <si>
    <t>2016 split CT dwellings units Weights</t>
  </si>
  <si>
    <t>2016 split CT Population Weights</t>
  </si>
  <si>
    <t>2016
split CT reference</t>
  </si>
  <si>
    <t>2021
Census Tract ID</t>
  </si>
  <si>
    <t>2021
Occupied Dwelling Units (%)</t>
  </si>
  <si>
    <t>2021
Total Dwelling Units (%)</t>
  </si>
  <si>
    <t>2021
Population
(%)</t>
  </si>
  <si>
    <r>
      <rPr>
        <sz val="11"/>
        <color theme="1"/>
        <rFont val="Calibri"/>
        <family val="2"/>
      </rPr>
      <t>&lt; 150 ppl / km</t>
    </r>
    <r>
      <rPr>
        <vertAlign val="superscript"/>
        <sz val="11"/>
        <color theme="1"/>
        <rFont val="Calibri"/>
        <family val="2"/>
      </rPr>
      <t>2</t>
    </r>
  </si>
  <si>
    <t>National Average for CMAs</t>
  </si>
  <si>
    <t>2021 DATA:</t>
  </si>
  <si>
    <t>GEOUID</t>
  </si>
  <si>
    <t>2021 pop</t>
  </si>
  <si>
    <t>2016 pop</t>
  </si>
  <si>
    <t>total DU</t>
  </si>
  <si>
    <t>occ DU</t>
  </si>
  <si>
    <t>density</t>
  </si>
  <si>
    <t>area</t>
  </si>
  <si>
    <t>communters</t>
  </si>
  <si>
    <t>drivers</t>
  </si>
  <si>
    <t>passenger</t>
  </si>
  <si>
    <t>public</t>
  </si>
  <si>
    <t>walk</t>
  </si>
  <si>
    <t>bike</t>
  </si>
  <si>
    <t>other</t>
  </si>
  <si>
    <t>9350001.00</t>
  </si>
  <si>
    <t>9350002.00</t>
  </si>
  <si>
    <t>9350003.01</t>
  </si>
  <si>
    <t>9350003.02</t>
  </si>
  <si>
    <t>9350004.00</t>
  </si>
  <si>
    <t>9350005.00</t>
  </si>
  <si>
    <t>9350006.00</t>
  </si>
  <si>
    <t>9350007.00</t>
  </si>
  <si>
    <t>9350008.00</t>
  </si>
  <si>
    <t>9350009.00</t>
  </si>
  <si>
    <t>9350010.01</t>
  </si>
  <si>
    <t>9350010.02</t>
  </si>
  <si>
    <t>9350010.03</t>
  </si>
  <si>
    <t>9350011.01</t>
  </si>
  <si>
    <t>9350011.02</t>
  </si>
  <si>
    <t>9350012.00</t>
  </si>
  <si>
    <t>9350013.01</t>
  </si>
  <si>
    <t>9350013.02</t>
  </si>
  <si>
    <t>9350014.01</t>
  </si>
  <si>
    <t>9350014.02</t>
  </si>
  <si>
    <t>9350100.00</t>
  </si>
  <si>
    <t>9350101.00</t>
  </si>
  <si>
    <t>9350102.00</t>
  </si>
  <si>
    <t>9350103.00</t>
  </si>
  <si>
    <t>9350104.00</t>
  </si>
  <si>
    <t>9350110.00</t>
  </si>
  <si>
    <t>9350111.01</t>
  </si>
  <si>
    <t>9350111.02</t>
  </si>
  <si>
    <t>9350120.00</t>
  </si>
  <si>
    <t>9350121.01</t>
  </si>
  <si>
    <t>9350121.02</t>
  </si>
  <si>
    <t>9350121.03</t>
  </si>
  <si>
    <t>9350121.04</t>
  </si>
  <si>
    <t>9350122.00</t>
  </si>
  <si>
    <t>9350123.01</t>
  </si>
  <si>
    <t>9350123.02</t>
  </si>
  <si>
    <t>9350124.00</t>
  </si>
  <si>
    <t>9350125.01</t>
  </si>
  <si>
    <t>9350125.02</t>
  </si>
  <si>
    <t>9350126.00</t>
  </si>
  <si>
    <t>9350127.00</t>
  </si>
  <si>
    <t>9350128.00</t>
  </si>
  <si>
    <t>9350129.01</t>
  </si>
  <si>
    <t>9350129.02</t>
  </si>
  <si>
    <t>9350130.01</t>
  </si>
  <si>
    <t>9350130.02</t>
  </si>
  <si>
    <t>9350131.00</t>
  </si>
  <si>
    <t>9350132.01</t>
  </si>
  <si>
    <t>9350132.03</t>
  </si>
  <si>
    <t>9350132.04</t>
  </si>
  <si>
    <t>9350133.00</t>
  </si>
  <si>
    <t>9350150.02</t>
  </si>
  <si>
    <t>9350150.03</t>
  </si>
  <si>
    <t>..</t>
  </si>
  <si>
    <t>9350150.04</t>
  </si>
  <si>
    <t>9350150.05</t>
  </si>
  <si>
    <t>9350151.02</t>
  </si>
  <si>
    <t>9350151.03</t>
  </si>
  <si>
    <t>9350151.04</t>
  </si>
  <si>
    <t>9350152.00</t>
  </si>
  <si>
    <t>9350153.00</t>
  </si>
  <si>
    <t>9350154.02</t>
  </si>
  <si>
    <t>9350154.03</t>
  </si>
  <si>
    <t>9350154.04</t>
  </si>
  <si>
    <t>9350154.05</t>
  </si>
  <si>
    <t>9350155.01</t>
  </si>
  <si>
    <t>9350155.03</t>
  </si>
  <si>
    <t>9350155.04</t>
  </si>
  <si>
    <t>9350156.01</t>
  </si>
  <si>
    <t>9350156.04</t>
  </si>
  <si>
    <t>9350156.05</t>
  </si>
  <si>
    <t>9350156.07</t>
  </si>
  <si>
    <t>9350156.08</t>
  </si>
  <si>
    <t>9350160.04</t>
  </si>
  <si>
    <t>9350160.05</t>
  </si>
  <si>
    <t>9350160.06</t>
  </si>
  <si>
    <t>9350160.07</t>
  </si>
  <si>
    <t>9350160.08</t>
  </si>
  <si>
    <t>9350160.09</t>
  </si>
  <si>
    <t>9350170.00</t>
  </si>
  <si>
    <t>9350171.00</t>
  </si>
  <si>
    <t>9350180.03</t>
  </si>
  <si>
    <t>9350180.04</t>
  </si>
  <si>
    <t>9350180.05</t>
  </si>
  <si>
    <t>9350180.06</t>
  </si>
  <si>
    <t>Note:
Weighted-values produced by Allen and Taylor (2018) were utilized for estimating 2016 data in cases of census tract splits for 2021. While useful, these values sometimes produce non-sensical split references from 2016 to 2021 census tracts. Visual inspection of each split was carried-out which resulted in the intentional omission of some Allen and Taylor data.</t>
  </si>
  <si>
    <t>split from 9350010.00</t>
  </si>
  <si>
    <t>split from 9350154.01</t>
  </si>
  <si>
    <t>split from 9350156.06</t>
  </si>
  <si>
    <t>IRI Esquimalt First Nation</t>
  </si>
  <si>
    <t xml:space="preserve">split from 9350011.00, split messed up total DU growth </t>
  </si>
  <si>
    <t>Thetis Lake</t>
  </si>
  <si>
    <t>Oak Bay</t>
  </si>
  <si>
    <t>2016 AS</t>
  </si>
  <si>
    <t>Tseycum First Nation</t>
  </si>
  <si>
    <t>2021 AS to 2021 Unclassified because it's a first nation</t>
  </si>
  <si>
    <t>Uptown Saanich</t>
  </si>
  <si>
    <t>2016 TS</t>
  </si>
  <si>
    <t>contains 2016-2021 and 2006-2016 changes for population, total dwelling unit, and occupied dwelling unit data</t>
  </si>
  <si>
    <t>contains calculations used to determine active transport and public transit classification floors for 2016 and 2021</t>
  </si>
  <si>
    <t>compares classifications for 2006, 2016 and 2021</t>
  </si>
  <si>
    <t>classifies 2021 Census data by the Research Team using the 'T9' classification update from Gordon &amp; Janzen's (2013) 'T8' model</t>
  </si>
  <si>
    <t>adjusts the 2016 CT population and dwelling unit data for split and new census tracts, based on Allen &amp; Taylor (2018)</t>
  </si>
  <si>
    <t>2021 CTDataMaker</t>
  </si>
  <si>
    <t>contains original 2021 Census tract data provided by Statistics Canada and downloaded from Statistics Canada</t>
  </si>
  <si>
    <t>Adjustments to the 2021 classifications are marked in the Notes column in the 2021 CT DataMaker Sheet</t>
  </si>
  <si>
    <t>2021 census tract classifications were based on adjusted 2016 classifications to avoid anomalous effects of the 2021 pandemic on census journey to work data.</t>
  </si>
  <si>
    <t>Toronto Metropolitan University, School of Urban and Regional Planning, 2023</t>
  </si>
  <si>
    <t>University of Toronto, School of Cities, 2023</t>
  </si>
  <si>
    <t>Queen's University, School of Urban and Regional Planning, 2018 and 2023</t>
  </si>
  <si>
    <t>Research Team 2016: Chris Willms, Lyra Hindrichs, Kassidee Fior, Emily Goldney, Shuhong Lin, and Ben McCauley</t>
  </si>
  <si>
    <t>Principal Investigator: David L.A. Gordon, Queen's University</t>
  </si>
  <si>
    <t>This file contains the 2021, 2016 and 2006 CMA Census data used for the production of the Canadian Suburbs Project (hyperlink)</t>
  </si>
  <si>
    <t>Gordon, D., Wilms, C. &amp; Hindrichs, L. (2018) Still Suburban? Growth in Canadian Suburbs, 2006-2016, Council for Canadian Urbanism Working Paper #2.</t>
  </si>
  <si>
    <t>Gordon, D., &amp; Janzen, M. (2013). Suburban nation? Estimating the size of Canada’s suburban population. Journal of Architectural and Planning Research, 30(3), 197-220.</t>
  </si>
  <si>
    <t>Allen, J., &amp; Taylor, Z. (2018). A new tool for neighbourhood change research: The Canadian longitudinal census tract database, 1971-2016: Canadian longitudinal tract database. The Canadian Geographer, doi:10.1111/cag.12467</t>
  </si>
  <si>
    <t>Summary</t>
  </si>
  <si>
    <t>provides the weighting factors from the Canadian longitudinal census tract database (Taylor &amp; Allen, 2018)</t>
  </si>
  <si>
    <t>Weights</t>
  </si>
  <si>
    <t>2021 Original</t>
  </si>
  <si>
    <t>Auto Suburbs are defined as CTs with a gross population density greater than 150 people per square kilometre, transit use less than 150% of the metro average, and active transit less than 150% of the metro average.*</t>
  </si>
  <si>
    <t>Transit Suburbs are defined as CTs with transit use greater than 150% of the metro average for journey to work, active transit less than 150% of the metro average, and transit use at least greater than 50% of the national average.*</t>
  </si>
  <si>
    <t>Active Cores are defined as CTs with active transit greater than 150% of the metro average for the journey to work and greater than 50% of the national average.*</t>
  </si>
  <si>
    <t>Exurban areas are defined as areas with gross population density less than 150 people per square kilometre.</t>
  </si>
  <si>
    <t>Classifications</t>
  </si>
  <si>
    <t>Research Team 2021: Sarah MacKinnon, Irene Chang, Matthew Field, Remus Herteg, Jan Li, Alex Miller, Huddah Nawaz, Riya Shah</t>
  </si>
  <si>
    <t>2021 CTDataMaker using adjusted 2016 Classifications</t>
  </si>
  <si>
    <t>"--&gt;" Growth Estimated by Moving Forward 2016 to 2021</t>
  </si>
  <si>
    <t>Adjusted 2016
Population</t>
  </si>
  <si>
    <t>Population Growth
2016A-2021</t>
  </si>
  <si>
    <t>% Population Growth
2016A-2021</t>
  </si>
  <si>
    <t>% of Total Population Growth 2016A-2021</t>
  </si>
  <si>
    <t>Adjusted 2016
Total Dwelling Units</t>
  </si>
  <si>
    <t>Total Dwelling Unit Growth 2016A-2021</t>
  </si>
  <si>
    <t>% Total Dwelling Unit Growth 2016A-2021</t>
  </si>
  <si>
    <t>% of Total Dwelling Unit Growth 2016A-2021</t>
  </si>
  <si>
    <t>Adjusted 2016
Occupied  Dwelling Units</t>
  </si>
  <si>
    <t>Occupied Dwelling Unit Growth 2016A-2021</t>
  </si>
  <si>
    <t>% Occupied Dwelling Unit Growth 2016A-2021</t>
  </si>
  <si>
    <t>% of Total Occupied Dwelling Unit Growth 2016A-2021</t>
  </si>
  <si>
    <t>2016
Total Dwelling Units Adjusted</t>
  </si>
  <si>
    <t>2016
Occupied Dwelling Units Adjusted</t>
  </si>
  <si>
    <t>2016
Population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</si>
</sst>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_ ;\-#,##0\ "/>
    <numFmt numFmtId="167" formatCode="#,##0.0"/>
    <numFmt numFmtId="168" formatCode="0.00000"/>
    <numFmt numFmtId="169" formatCode="0.00000000"/>
    <numFmt numFmtId="170" formatCode="0.000000000"/>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vertAlign val="superscript"/>
      <sz val="11"/>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sz val="10"/>
      <name val="Calibri"/>
      <family val="2"/>
      <scheme val="minor"/>
    </font>
    <font>
      <sz val="11"/>
      <color theme="1"/>
      <name val="Calibri"/>
      <family val="2"/>
    </font>
    <font>
      <sz val="10"/>
      <name val="Calibri"/>
      <family val="2"/>
    </font>
    <font>
      <b/>
      <sz val="10"/>
      <color rgb="FF000000"/>
      <name val="Calibri"/>
      <family val="2"/>
      <scheme val="minor"/>
    </font>
    <font>
      <sz val="10"/>
      <color theme="1"/>
      <name val="Calibri"/>
      <family val="2"/>
    </font>
    <font>
      <sz val="10"/>
      <color theme="0"/>
      <name val="Calibri"/>
      <family val="2"/>
    </font>
    <font>
      <b/>
      <sz val="12"/>
      <color theme="1"/>
      <name val="Calibri"/>
      <family val="2"/>
    </font>
    <font>
      <b/>
      <sz val="11"/>
      <color theme="1"/>
      <name val="Calibri"/>
      <family val="2"/>
    </font>
    <font>
      <vertAlign val="superscript"/>
      <sz val="11"/>
      <color theme="1"/>
      <name val="Calibri"/>
      <family val="2"/>
    </font>
    <font>
      <sz val="11"/>
      <name val="Calibri"/>
      <family val="2"/>
    </font>
    <font>
      <b/>
      <sz val="10"/>
      <color theme="1"/>
      <name val="Calibri"/>
      <family val="2"/>
    </font>
    <font>
      <sz val="11"/>
      <color rgb="FF000000"/>
      <name val="Calibri"/>
      <family val="2"/>
      <scheme val="minor"/>
    </font>
    <font>
      <sz val="10"/>
      <color rgb="FF000000"/>
      <name val="Calibri"/>
      <family val="2"/>
      <scheme val="minor"/>
    </font>
    <font>
      <sz val="10"/>
      <color rgb="FF000000"/>
      <name val="Calibri"/>
      <family val="2"/>
    </font>
    <font>
      <u/>
      <sz val="11"/>
      <color rgb="FF0563C1"/>
      <name val="Calibri"/>
      <family val="2"/>
    </font>
    <font>
      <u/>
      <sz val="10"/>
      <color rgb="FF0000FF"/>
      <name val="Calibri"/>
      <family val="2"/>
    </font>
    <font>
      <b/>
      <sz val="10"/>
      <color rgb="FFFFFFFF"/>
      <name val="Calibri"/>
      <family val="2"/>
    </font>
    <font>
      <sz val="10"/>
      <color rgb="FF000000"/>
      <name val="&quot;Times New Roman&quot;"/>
    </font>
    <font>
      <i/>
      <sz val="10"/>
      <color rgb="FF000000"/>
      <name val="Calibri"/>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rgb="FFC8F0C8"/>
        <bgColor indexed="64"/>
      </patternFill>
    </fill>
    <fill>
      <patternFill patternType="solid">
        <fgColor theme="5" tint="0.39997558519241921"/>
        <bgColor indexed="64"/>
      </patternFill>
    </fill>
    <fill>
      <patternFill patternType="solid">
        <fgColor rgb="FFBAD8FF"/>
        <bgColor indexed="64"/>
      </patternFill>
    </fill>
    <fill>
      <patternFill patternType="solid">
        <fgColor rgb="FFBAD8FF"/>
        <bgColor rgb="FF000000"/>
      </patternFill>
    </fill>
    <fill>
      <patternFill patternType="solid">
        <fgColor rgb="FFBFBFBF"/>
        <bgColor rgb="FFBFBFBF"/>
      </patternFill>
    </fill>
    <fill>
      <patternFill patternType="solid">
        <fgColor theme="8" tint="0.39997558519241921"/>
        <bgColor indexed="64"/>
      </patternFill>
    </fill>
    <fill>
      <patternFill patternType="solid">
        <fgColor theme="8" tint="0.39997558519241921"/>
        <bgColor rgb="FF92D050"/>
      </patternFill>
    </fill>
    <fill>
      <patternFill patternType="solid">
        <fgColor rgb="FFD9D9D9"/>
        <bgColor rgb="FF000000"/>
      </patternFill>
    </fill>
    <fill>
      <patternFill patternType="solid">
        <fgColor rgb="FFD9D9D9"/>
        <bgColor indexed="64"/>
      </patternFill>
    </fill>
    <fill>
      <patternFill patternType="solid">
        <fgColor rgb="FF000000"/>
        <bgColor rgb="FF000000"/>
      </patternFill>
    </fill>
    <fill>
      <patternFill patternType="solid">
        <fgColor rgb="FFA8A800"/>
        <bgColor rgb="FFA8A800"/>
      </patternFill>
    </fill>
    <fill>
      <patternFill patternType="solid">
        <fgColor rgb="FFE6E600"/>
        <bgColor rgb="FFE6E600"/>
      </patternFill>
    </fill>
    <fill>
      <patternFill patternType="solid">
        <fgColor rgb="FFFFFFBE"/>
        <bgColor rgb="FFFFFFBE"/>
      </patternFill>
    </fill>
    <fill>
      <patternFill patternType="solid">
        <fgColor rgb="FFD8D8D8"/>
        <bgColor rgb="FFD8D8D8"/>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0" fontId="38" fillId="0" borderId="0"/>
  </cellStyleXfs>
  <cellXfs count="498">
    <xf numFmtId="0" fontId="0" fillId="0" borderId="0" xfId="0"/>
    <xf numFmtId="0" fontId="16" fillId="0" borderId="0" xfId="0" applyFont="1"/>
    <xf numFmtId="0" fontId="16" fillId="0" borderId="0" xfId="0" applyFont="1" applyAlignment="1">
      <alignment horizontal="center"/>
    </xf>
    <xf numFmtId="2" fontId="20" fillId="0" borderId="0" xfId="0" applyNumberFormat="1" applyFont="1" applyAlignment="1">
      <alignment horizontal="center"/>
    </xf>
    <xf numFmtId="1" fontId="20" fillId="0" borderId="0" xfId="0" applyNumberFormat="1" applyFont="1" applyAlignment="1">
      <alignment horizontal="center"/>
    </xf>
    <xf numFmtId="3" fontId="20" fillId="0" borderId="0" xfId="0" applyNumberFormat="1" applyFont="1" applyAlignment="1">
      <alignment horizontal="center"/>
    </xf>
    <xf numFmtId="3" fontId="20" fillId="0" borderId="0" xfId="0" quotePrefix="1" applyNumberFormat="1" applyFont="1" applyAlignment="1">
      <alignment horizontal="center"/>
    </xf>
    <xf numFmtId="3" fontId="20" fillId="0" borderId="15" xfId="0" applyNumberFormat="1" applyFont="1" applyBorder="1" applyAlignment="1">
      <alignment horizontal="center"/>
    </xf>
    <xf numFmtId="165" fontId="19" fillId="0" borderId="0" xfId="1" applyNumberFormat="1" applyFont="1" applyFill="1" applyBorder="1" applyAlignment="1">
      <alignment horizontal="center"/>
    </xf>
    <xf numFmtId="3" fontId="20" fillId="0" borderId="10" xfId="0" applyNumberFormat="1" applyFont="1" applyBorder="1" applyAlignment="1">
      <alignment horizontal="center"/>
    </xf>
    <xf numFmtId="0" fontId="20" fillId="0" borderId="14" xfId="0" applyFont="1" applyBorder="1" applyAlignment="1">
      <alignment horizontal="center"/>
    </xf>
    <xf numFmtId="3" fontId="19" fillId="0" borderId="39" xfId="0" applyNumberFormat="1" applyFont="1" applyBorder="1" applyAlignment="1">
      <alignment horizontal="center" vertical="center" wrapText="1"/>
    </xf>
    <xf numFmtId="3" fontId="19" fillId="0" borderId="40" xfId="0" applyNumberFormat="1" applyFont="1" applyBorder="1" applyAlignment="1">
      <alignment horizontal="center" vertical="center" wrapText="1"/>
    </xf>
    <xf numFmtId="0" fontId="19" fillId="0" borderId="38" xfId="0" applyFont="1" applyBorder="1" applyAlignment="1">
      <alignment horizontal="center" vertical="center" wrapText="1"/>
    </xf>
    <xf numFmtId="0" fontId="0" fillId="0" borderId="0" xfId="0" applyAlignment="1">
      <alignment horizontal="center"/>
    </xf>
    <xf numFmtId="3" fontId="19" fillId="0" borderId="42" xfId="0" applyNumberFormat="1" applyFont="1" applyBorder="1" applyAlignment="1">
      <alignment horizontal="center" vertical="center" wrapText="1"/>
    </xf>
    <xf numFmtId="3" fontId="20" fillId="0" borderId="23" xfId="0" applyNumberFormat="1" applyFont="1" applyBorder="1" applyAlignment="1">
      <alignment horizontal="center"/>
    </xf>
    <xf numFmtId="2" fontId="20" fillId="36" borderId="0" xfId="0" applyNumberFormat="1" applyFont="1" applyFill="1" applyAlignment="1">
      <alignment horizontal="center"/>
    </xf>
    <xf numFmtId="1" fontId="20" fillId="36" borderId="0" xfId="0" applyNumberFormat="1" applyFont="1" applyFill="1" applyAlignment="1">
      <alignment horizontal="center"/>
    </xf>
    <xf numFmtId="3" fontId="20" fillId="36" borderId="0" xfId="0" applyNumberFormat="1" applyFont="1" applyFill="1" applyAlignment="1">
      <alignment horizontal="center"/>
    </xf>
    <xf numFmtId="165" fontId="19" fillId="36" borderId="0" xfId="1" applyNumberFormat="1" applyFont="1" applyFill="1" applyBorder="1" applyAlignment="1">
      <alignment horizontal="center"/>
    </xf>
    <xf numFmtId="0" fontId="20" fillId="36" borderId="14" xfId="0" applyFont="1" applyFill="1" applyBorder="1" applyAlignment="1">
      <alignment horizontal="center"/>
    </xf>
    <xf numFmtId="0" fontId="20" fillId="36" borderId="0" xfId="0" applyFont="1" applyFill="1" applyAlignment="1">
      <alignment horizontal="center"/>
    </xf>
    <xf numFmtId="2" fontId="20" fillId="37" borderId="0" xfId="0" applyNumberFormat="1" applyFont="1" applyFill="1" applyAlignment="1">
      <alignment horizontal="center"/>
    </xf>
    <xf numFmtId="1" fontId="20" fillId="37" borderId="0" xfId="0" applyNumberFormat="1" applyFont="1" applyFill="1" applyAlignment="1">
      <alignment horizontal="center"/>
    </xf>
    <xf numFmtId="3" fontId="20" fillId="37" borderId="0" xfId="0" applyNumberFormat="1" applyFont="1" applyFill="1" applyAlignment="1">
      <alignment horizontal="center"/>
    </xf>
    <xf numFmtId="165" fontId="19" fillId="37" borderId="0" xfId="1" applyNumberFormat="1" applyFont="1" applyFill="1" applyBorder="1" applyAlignment="1">
      <alignment horizontal="center"/>
    </xf>
    <xf numFmtId="0" fontId="20" fillId="37" borderId="14" xfId="0" applyFont="1" applyFill="1" applyBorder="1" applyAlignment="1">
      <alignment horizontal="center"/>
    </xf>
    <xf numFmtId="1" fontId="20" fillId="35" borderId="0" xfId="0" applyNumberFormat="1" applyFont="1" applyFill="1" applyAlignment="1">
      <alignment horizontal="center"/>
    </xf>
    <xf numFmtId="3" fontId="20" fillId="35" borderId="0" xfId="0" applyNumberFormat="1" applyFont="1" applyFill="1" applyAlignment="1">
      <alignment horizontal="center"/>
    </xf>
    <xf numFmtId="165" fontId="19" fillId="35" borderId="0" xfId="1" applyNumberFormat="1" applyFont="1" applyFill="1" applyBorder="1" applyAlignment="1">
      <alignment horizontal="center"/>
    </xf>
    <xf numFmtId="0" fontId="20" fillId="35" borderId="14" xfId="0" applyFont="1" applyFill="1" applyBorder="1" applyAlignment="1">
      <alignment horizontal="center"/>
    </xf>
    <xf numFmtId="2" fontId="20" fillId="35" borderId="0" xfId="0" applyNumberFormat="1" applyFont="1" applyFill="1" applyAlignment="1">
      <alignment horizontal="center"/>
    </xf>
    <xf numFmtId="0" fontId="19" fillId="0" borderId="42"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1" xfId="0" applyFont="1" applyBorder="1" applyAlignment="1">
      <alignment horizontal="center" vertical="center" wrapText="1"/>
    </xf>
    <xf numFmtId="0" fontId="20" fillId="0" borderId="0" xfId="0" applyFont="1" applyAlignment="1">
      <alignment horizontal="center"/>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20" fillId="35" borderId="44" xfId="0" applyFont="1" applyFill="1" applyBorder="1"/>
    <xf numFmtId="165" fontId="20" fillId="35" borderId="29" xfId="0" applyNumberFormat="1" applyFont="1" applyFill="1" applyBorder="1" applyAlignment="1">
      <alignment horizontal="center"/>
    </xf>
    <xf numFmtId="165" fontId="20" fillId="35" borderId="29" xfId="1" applyNumberFormat="1" applyFont="1" applyFill="1" applyBorder="1" applyAlignment="1">
      <alignment horizontal="center"/>
    </xf>
    <xf numFmtId="166" fontId="20" fillId="35" borderId="28" xfId="0" applyNumberFormat="1" applyFont="1" applyFill="1" applyBorder="1" applyAlignment="1">
      <alignment horizontal="center"/>
    </xf>
    <xf numFmtId="165" fontId="20" fillId="35" borderId="30" xfId="1" applyNumberFormat="1" applyFont="1" applyFill="1" applyBorder="1" applyAlignment="1">
      <alignment horizontal="center"/>
    </xf>
    <xf numFmtId="0" fontId="20" fillId="37" borderId="45" xfId="0" applyFont="1" applyFill="1" applyBorder="1"/>
    <xf numFmtId="165" fontId="20" fillId="37" borderId="26" xfId="0" applyNumberFormat="1" applyFont="1" applyFill="1" applyBorder="1" applyAlignment="1">
      <alignment horizontal="center"/>
    </xf>
    <xf numFmtId="165" fontId="20" fillId="37" borderId="26" xfId="1" applyNumberFormat="1" applyFont="1" applyFill="1" applyBorder="1" applyAlignment="1">
      <alignment horizontal="center"/>
    </xf>
    <xf numFmtId="166" fontId="20" fillId="37" borderId="25" xfId="0" applyNumberFormat="1" applyFont="1" applyFill="1" applyBorder="1" applyAlignment="1">
      <alignment horizontal="center"/>
    </xf>
    <xf numFmtId="165" fontId="20" fillId="37" borderId="27" xfId="1" applyNumberFormat="1" applyFont="1" applyFill="1" applyBorder="1" applyAlignment="1">
      <alignment horizontal="center"/>
    </xf>
    <xf numFmtId="0" fontId="20" fillId="36" borderId="45" xfId="0" applyFont="1" applyFill="1" applyBorder="1"/>
    <xf numFmtId="165" fontId="20" fillId="36" borderId="26" xfId="0" applyNumberFormat="1" applyFont="1" applyFill="1" applyBorder="1" applyAlignment="1">
      <alignment horizontal="center"/>
    </xf>
    <xf numFmtId="165" fontId="20" fillId="36" borderId="26" xfId="1" applyNumberFormat="1" applyFont="1" applyFill="1" applyBorder="1" applyAlignment="1">
      <alignment horizontal="center"/>
    </xf>
    <xf numFmtId="166" fontId="20" fillId="36" borderId="25" xfId="0" applyNumberFormat="1" applyFont="1" applyFill="1" applyBorder="1" applyAlignment="1">
      <alignment horizontal="center"/>
    </xf>
    <xf numFmtId="165" fontId="20" fillId="36" borderId="27" xfId="1" applyNumberFormat="1" applyFont="1" applyFill="1" applyBorder="1" applyAlignment="1">
      <alignment horizontal="center"/>
    </xf>
    <xf numFmtId="0" fontId="20" fillId="0" borderId="21" xfId="0" applyFont="1" applyBorder="1"/>
    <xf numFmtId="165" fontId="20" fillId="0" borderId="22" xfId="0" applyNumberFormat="1" applyFont="1" applyBorder="1" applyAlignment="1">
      <alignment horizontal="center"/>
    </xf>
    <xf numFmtId="165" fontId="20" fillId="0" borderId="22" xfId="1" applyNumberFormat="1" applyFont="1" applyBorder="1" applyAlignment="1">
      <alignment horizontal="center"/>
    </xf>
    <xf numFmtId="166" fontId="20" fillId="0" borderId="34" xfId="0" applyNumberFormat="1" applyFont="1" applyBorder="1" applyAlignment="1">
      <alignment horizontal="center"/>
    </xf>
    <xf numFmtId="165" fontId="20" fillId="0" borderId="35" xfId="1" applyNumberFormat="1" applyFont="1" applyBorder="1" applyAlignment="1">
      <alignment horizontal="center"/>
    </xf>
    <xf numFmtId="0" fontId="19" fillId="0" borderId="31" xfId="0" applyFont="1" applyBorder="1"/>
    <xf numFmtId="10" fontId="20" fillId="0" borderId="33" xfId="0" applyNumberFormat="1" applyFont="1" applyBorder="1" applyAlignment="1">
      <alignment horizontal="center"/>
    </xf>
    <xf numFmtId="0" fontId="19" fillId="0" borderId="33" xfId="0" applyFont="1" applyBorder="1" applyAlignment="1">
      <alignment horizontal="center"/>
    </xf>
    <xf numFmtId="166" fontId="19" fillId="0" borderId="32" xfId="0" applyNumberFormat="1" applyFont="1" applyBorder="1" applyAlignment="1">
      <alignment horizontal="center"/>
    </xf>
    <xf numFmtId="165" fontId="19" fillId="0" borderId="33" xfId="1" applyNumberFormat="1" applyFont="1" applyBorder="1" applyAlignment="1">
      <alignment horizontal="center"/>
    </xf>
    <xf numFmtId="165" fontId="19" fillId="0" borderId="24" xfId="0" applyNumberFormat="1" applyFont="1" applyBorder="1" applyAlignment="1">
      <alignment horizontal="center"/>
    </xf>
    <xf numFmtId="0" fontId="0" fillId="38" borderId="16" xfId="0" applyFill="1" applyBorder="1"/>
    <xf numFmtId="0" fontId="18" fillId="0" borderId="47" xfId="0" applyFont="1" applyBorder="1" applyAlignment="1">
      <alignment horizontal="center" vertical="center"/>
    </xf>
    <xf numFmtId="0" fontId="0" fillId="38" borderId="13" xfId="0" applyFill="1" applyBorder="1"/>
    <xf numFmtId="0" fontId="16" fillId="0" borderId="50" xfId="0" applyFont="1" applyBorder="1" applyAlignment="1">
      <alignment horizontal="center" vertical="center"/>
    </xf>
    <xf numFmtId="0" fontId="16" fillId="0" borderId="20" xfId="0" applyFont="1" applyBorder="1" applyAlignment="1">
      <alignment horizontal="center" vertical="center"/>
    </xf>
    <xf numFmtId="0" fontId="16" fillId="0" borderId="51" xfId="0" applyFont="1" applyBorder="1" applyAlignment="1">
      <alignment horizontal="center" vertical="center" wrapText="1"/>
    </xf>
    <xf numFmtId="0" fontId="16" fillId="0" borderId="16" xfId="0" applyFont="1" applyBorder="1"/>
    <xf numFmtId="0" fontId="0" fillId="38" borderId="47" xfId="0" applyFill="1" applyBorder="1" applyAlignment="1">
      <alignment horizontal="center"/>
    </xf>
    <xf numFmtId="10" fontId="0" fillId="0" borderId="18" xfId="0" applyNumberFormat="1" applyBorder="1" applyAlignment="1">
      <alignment horizontal="center"/>
    </xf>
    <xf numFmtId="10" fontId="0" fillId="0" borderId="17" xfId="1" applyNumberFormat="1" applyFont="1" applyFill="1" applyBorder="1" applyAlignment="1">
      <alignment horizontal="center"/>
    </xf>
    <xf numFmtId="10" fontId="0" fillId="0" borderId="48" xfId="0" applyNumberFormat="1" applyBorder="1" applyAlignment="1">
      <alignment horizontal="center"/>
    </xf>
    <xf numFmtId="10" fontId="0" fillId="0" borderId="49" xfId="1" applyNumberFormat="1" applyFont="1" applyFill="1" applyBorder="1" applyAlignment="1">
      <alignment horizontal="center"/>
    </xf>
    <xf numFmtId="0" fontId="16" fillId="0" borderId="12" xfId="0" applyFont="1" applyBorder="1"/>
    <xf numFmtId="0" fontId="0" fillId="0" borderId="52" xfId="0" applyBorder="1" applyAlignment="1">
      <alignment horizontal="center"/>
    </xf>
    <xf numFmtId="10" fontId="0" fillId="38" borderId="10" xfId="0" applyNumberFormat="1" applyFill="1" applyBorder="1" applyAlignment="1">
      <alignment horizontal="center"/>
    </xf>
    <xf numFmtId="10" fontId="0" fillId="38" borderId="11" xfId="1" applyNumberFormat="1" applyFont="1" applyFill="1" applyBorder="1" applyAlignment="1">
      <alignment horizontal="center"/>
    </xf>
    <xf numFmtId="10" fontId="0" fillId="38" borderId="0" xfId="0" applyNumberFormat="1" applyFill="1" applyAlignment="1">
      <alignment horizontal="center"/>
    </xf>
    <xf numFmtId="10" fontId="0" fillId="38" borderId="53" xfId="1" applyNumberFormat="1" applyFont="1" applyFill="1" applyBorder="1" applyAlignment="1">
      <alignment horizontal="center"/>
    </xf>
    <xf numFmtId="0" fontId="0" fillId="38"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8" borderId="0" xfId="0" applyFill="1" applyAlignment="1">
      <alignment horizontal="center"/>
    </xf>
    <xf numFmtId="0" fontId="0" fillId="38" borderId="53" xfId="0" applyFill="1" applyBorder="1" applyAlignment="1">
      <alignment horizontal="center"/>
    </xf>
    <xf numFmtId="10" fontId="0" fillId="0" borderId="0" xfId="0" applyNumberFormat="1" applyAlignment="1">
      <alignment horizontal="center"/>
    </xf>
    <xf numFmtId="0" fontId="16" fillId="0" borderId="13" xfId="0" applyFont="1" applyBorder="1"/>
    <xf numFmtId="0" fontId="0" fillId="38" borderId="50" xfId="0" applyFill="1" applyBorder="1" applyAlignment="1">
      <alignment horizontal="center"/>
    </xf>
    <xf numFmtId="0" fontId="0" fillId="38" borderId="20" xfId="0" applyFill="1" applyBorder="1" applyAlignment="1">
      <alignment horizontal="center"/>
    </xf>
    <xf numFmtId="0" fontId="0" fillId="38" borderId="19" xfId="0" applyFill="1" applyBorder="1" applyAlignment="1">
      <alignment horizontal="center"/>
    </xf>
    <xf numFmtId="10" fontId="18" fillId="0" borderId="46"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1" applyNumberFormat="1" applyFont="1" applyFill="1" applyBorder="1" applyAlignment="1">
      <alignment horizontal="center"/>
    </xf>
    <xf numFmtId="3" fontId="20" fillId="33" borderId="0" xfId="0" applyNumberFormat="1" applyFont="1" applyFill="1" applyAlignment="1">
      <alignment horizontal="center"/>
    </xf>
    <xf numFmtId="165" fontId="19" fillId="33" borderId="0" xfId="1" applyNumberFormat="1" applyFont="1" applyFill="1" applyBorder="1" applyAlignment="1">
      <alignment horizontal="center"/>
    </xf>
    <xf numFmtId="0" fontId="20" fillId="33" borderId="14" xfId="0" applyFont="1" applyFill="1" applyBorder="1" applyAlignment="1">
      <alignment horizontal="center"/>
    </xf>
    <xf numFmtId="0" fontId="20" fillId="0" borderId="14" xfId="0" applyFont="1" applyBorder="1" applyAlignment="1">
      <alignment horizontal="left"/>
    </xf>
    <xf numFmtId="0" fontId="20" fillId="35" borderId="0" xfId="0" applyFont="1" applyFill="1" applyAlignment="1">
      <alignment horizontal="left"/>
    </xf>
    <xf numFmtId="0" fontId="20" fillId="36" borderId="0" xfId="0" applyFont="1" applyFill="1" applyAlignment="1">
      <alignment horizontal="left"/>
    </xf>
    <xf numFmtId="1" fontId="19" fillId="0" borderId="0" xfId="0" applyNumberFormat="1" applyFont="1" applyAlignment="1">
      <alignment horizontal="center"/>
    </xf>
    <xf numFmtId="3" fontId="19" fillId="0" borderId="0" xfId="0" applyNumberFormat="1" applyFont="1" applyAlignment="1">
      <alignment horizontal="center"/>
    </xf>
    <xf numFmtId="0" fontId="20" fillId="0" borderId="23" xfId="0" applyFont="1" applyBorder="1" applyAlignment="1">
      <alignment horizontal="center"/>
    </xf>
    <xf numFmtId="0" fontId="19" fillId="0" borderId="0" xfId="0" applyFont="1" applyAlignment="1">
      <alignment horizontal="center"/>
    </xf>
    <xf numFmtId="165" fontId="19" fillId="0" borderId="0" xfId="0" applyNumberFormat="1" applyFont="1" applyAlignment="1">
      <alignment horizontal="center"/>
    </xf>
    <xf numFmtId="0" fontId="20" fillId="0" borderId="11" xfId="0" applyFont="1" applyBorder="1" applyAlignment="1">
      <alignment horizontal="center"/>
    </xf>
    <xf numFmtId="3" fontId="20" fillId="35" borderId="0" xfId="7" applyNumberFormat="1" applyFont="1" applyFill="1" applyBorder="1" applyAlignment="1">
      <alignment horizontal="center"/>
    </xf>
    <xf numFmtId="3" fontId="20" fillId="35" borderId="0" xfId="7" applyNumberFormat="1" applyFont="1" applyFill="1" applyBorder="1" applyAlignment="1">
      <alignment horizontal="center" vertical="center" wrapText="1"/>
    </xf>
    <xf numFmtId="165" fontId="20" fillId="35" borderId="0" xfId="7" applyNumberFormat="1" applyFont="1" applyFill="1" applyBorder="1" applyAlignment="1">
      <alignment horizontal="center" vertical="center" wrapText="1"/>
    </xf>
    <xf numFmtId="165" fontId="19" fillId="35" borderId="0" xfId="7" applyNumberFormat="1" applyFont="1" applyFill="1" applyBorder="1" applyAlignment="1">
      <alignment horizontal="center"/>
    </xf>
    <xf numFmtId="2" fontId="20" fillId="35" borderId="11" xfId="7" applyNumberFormat="1" applyFont="1" applyFill="1" applyBorder="1" applyAlignment="1">
      <alignment horizontal="center"/>
    </xf>
    <xf numFmtId="3" fontId="20" fillId="36" borderId="0" xfId="7" applyNumberFormat="1" applyFont="1" applyFill="1" applyBorder="1" applyAlignment="1">
      <alignment horizontal="center"/>
    </xf>
    <xf numFmtId="3" fontId="20" fillId="36" borderId="0" xfId="7" applyNumberFormat="1" applyFont="1" applyFill="1" applyBorder="1" applyAlignment="1">
      <alignment horizontal="center" vertical="center" wrapText="1"/>
    </xf>
    <xf numFmtId="165" fontId="20" fillId="36" borderId="0" xfId="7" applyNumberFormat="1" applyFont="1" applyFill="1" applyBorder="1" applyAlignment="1">
      <alignment horizontal="center" vertical="center" wrapText="1"/>
    </xf>
    <xf numFmtId="165" fontId="19" fillId="36" borderId="0" xfId="7" applyNumberFormat="1" applyFont="1" applyFill="1" applyBorder="1" applyAlignment="1">
      <alignment horizontal="center"/>
    </xf>
    <xf numFmtId="2" fontId="20" fillId="36" borderId="11" xfId="7" applyNumberFormat="1" applyFont="1" applyFill="1" applyBorder="1" applyAlignment="1">
      <alignment horizontal="center"/>
    </xf>
    <xf numFmtId="3" fontId="20" fillId="0" borderId="0" xfId="7" applyNumberFormat="1" applyFont="1" applyFill="1" applyBorder="1" applyAlignment="1">
      <alignment horizontal="center"/>
    </xf>
    <xf numFmtId="3" fontId="20" fillId="0" borderId="0" xfId="7" applyNumberFormat="1" applyFont="1" applyFill="1" applyBorder="1" applyAlignment="1">
      <alignment horizontal="center" vertical="center" wrapText="1"/>
    </xf>
    <xf numFmtId="165" fontId="20" fillId="0" borderId="0" xfId="7" applyNumberFormat="1" applyFont="1" applyFill="1" applyBorder="1" applyAlignment="1">
      <alignment horizontal="center" vertical="center" wrapText="1"/>
    </xf>
    <xf numFmtId="165" fontId="19" fillId="0" borderId="0" xfId="7" applyNumberFormat="1" applyFont="1" applyFill="1" applyBorder="1" applyAlignment="1">
      <alignment horizontal="center"/>
    </xf>
    <xf numFmtId="2" fontId="20" fillId="0" borderId="11" xfId="7" applyNumberFormat="1" applyFont="1" applyFill="1" applyBorder="1" applyAlignment="1">
      <alignment horizontal="center"/>
    </xf>
    <xf numFmtId="3" fontId="20" fillId="37" borderId="0" xfId="7" applyNumberFormat="1" applyFont="1" applyFill="1" applyBorder="1" applyAlignment="1">
      <alignment horizontal="center"/>
    </xf>
    <xf numFmtId="3" fontId="20" fillId="37" borderId="0" xfId="7" applyNumberFormat="1" applyFont="1" applyFill="1" applyBorder="1" applyAlignment="1">
      <alignment horizontal="center" vertical="center" wrapText="1"/>
    </xf>
    <xf numFmtId="165" fontId="20" fillId="37" borderId="0" xfId="7" applyNumberFormat="1" applyFont="1" applyFill="1" applyBorder="1" applyAlignment="1">
      <alignment horizontal="center" vertical="center" wrapText="1"/>
    </xf>
    <xf numFmtId="165" fontId="19" fillId="37" borderId="0" xfId="7" applyNumberFormat="1" applyFont="1" applyFill="1" applyBorder="1" applyAlignment="1">
      <alignment horizontal="center"/>
    </xf>
    <xf numFmtId="2" fontId="20" fillId="37" borderId="11" xfId="7" applyNumberFormat="1" applyFont="1" applyFill="1" applyBorder="1" applyAlignment="1">
      <alignment horizontal="center"/>
    </xf>
    <xf numFmtId="3" fontId="20" fillId="33" borderId="0" xfId="7" applyNumberFormat="1" applyFont="1" applyFill="1" applyBorder="1" applyAlignment="1">
      <alignment horizontal="center"/>
    </xf>
    <xf numFmtId="3" fontId="20" fillId="33" borderId="0" xfId="7" applyNumberFormat="1" applyFont="1" applyFill="1" applyBorder="1" applyAlignment="1">
      <alignment horizontal="center" vertical="center" wrapText="1"/>
    </xf>
    <xf numFmtId="165" fontId="20" fillId="33" borderId="0" xfId="7" applyNumberFormat="1" applyFont="1" applyFill="1" applyBorder="1" applyAlignment="1">
      <alignment horizontal="center" vertical="center" wrapText="1"/>
    </xf>
    <xf numFmtId="165" fontId="19" fillId="33" borderId="0" xfId="7" applyNumberFormat="1" applyFont="1" applyFill="1" applyBorder="1" applyAlignment="1">
      <alignment horizontal="center"/>
    </xf>
    <xf numFmtId="2" fontId="20" fillId="33" borderId="11" xfId="7" applyNumberFormat="1" applyFont="1" applyFill="1" applyBorder="1" applyAlignment="1">
      <alignment horizontal="center"/>
    </xf>
    <xf numFmtId="165" fontId="20" fillId="0" borderId="0" xfId="0" quotePrefix="1" applyNumberFormat="1" applyFont="1" applyAlignment="1">
      <alignment horizontal="center"/>
    </xf>
    <xf numFmtId="164" fontId="20" fillId="0" borderId="23" xfId="7" applyNumberFormat="1" applyFont="1" applyFill="1" applyBorder="1" applyAlignment="1">
      <alignment horizontal="center"/>
    </xf>
    <xf numFmtId="2" fontId="20" fillId="0" borderId="0" xfId="1" applyNumberFormat="1" applyFont="1" applyFill="1" applyBorder="1" applyAlignment="1">
      <alignment horizontal="center"/>
    </xf>
    <xf numFmtId="2" fontId="20" fillId="0" borderId="0" xfId="7" applyNumberFormat="1" applyFont="1" applyFill="1" applyBorder="1" applyAlignment="1">
      <alignment horizontal="center"/>
    </xf>
    <xf numFmtId="165" fontId="20" fillId="0" borderId="0" xfId="0" applyNumberFormat="1" applyFont="1" applyAlignment="1">
      <alignment horizontal="center"/>
    </xf>
    <xf numFmtId="0" fontId="20" fillId="35" borderId="0" xfId="0" applyFont="1" applyFill="1" applyAlignment="1">
      <alignment horizontal="center"/>
    </xf>
    <xf numFmtId="2" fontId="20" fillId="35" borderId="0" xfId="1" applyNumberFormat="1" applyFont="1" applyFill="1" applyBorder="1" applyAlignment="1">
      <alignment horizontal="center"/>
    </xf>
    <xf numFmtId="2" fontId="20" fillId="35" borderId="0" xfId="7" applyNumberFormat="1" applyFont="1" applyFill="1" applyBorder="1" applyAlignment="1">
      <alignment horizontal="center"/>
    </xf>
    <xf numFmtId="0" fontId="20" fillId="37" borderId="0" xfId="0" applyFont="1" applyFill="1" applyAlignment="1">
      <alignment horizontal="left"/>
    </xf>
    <xf numFmtId="2" fontId="20" fillId="36" borderId="0" xfId="1" applyNumberFormat="1" applyFont="1" applyFill="1" applyBorder="1" applyAlignment="1">
      <alignment horizontal="center"/>
    </xf>
    <xf numFmtId="2" fontId="20" fillId="36" borderId="0" xfId="7" applyNumberFormat="1" applyFont="1" applyFill="1" applyBorder="1" applyAlignment="1">
      <alignment horizontal="center"/>
    </xf>
    <xf numFmtId="0" fontId="20" fillId="0" borderId="0" xfId="0" applyFont="1" applyAlignment="1">
      <alignment horizontal="left"/>
    </xf>
    <xf numFmtId="2" fontId="20" fillId="37" borderId="0" xfId="1" applyNumberFormat="1" applyFont="1" applyFill="1" applyBorder="1" applyAlignment="1">
      <alignment horizontal="center"/>
    </xf>
    <xf numFmtId="2" fontId="20" fillId="37" borderId="0" xfId="7" applyNumberFormat="1" applyFont="1" applyFill="1" applyBorder="1" applyAlignment="1">
      <alignment horizontal="center"/>
    </xf>
    <xf numFmtId="0" fontId="20" fillId="37" borderId="0" xfId="0" applyFont="1" applyFill="1" applyAlignment="1">
      <alignment horizontal="center"/>
    </xf>
    <xf numFmtId="2" fontId="20" fillId="33" borderId="0" xfId="1" applyNumberFormat="1" applyFont="1" applyFill="1" applyBorder="1" applyAlignment="1">
      <alignment horizontal="center"/>
    </xf>
    <xf numFmtId="2" fontId="20" fillId="33" borderId="0" xfId="7" applyNumberFormat="1" applyFont="1" applyFill="1" applyBorder="1" applyAlignment="1">
      <alignment horizontal="center"/>
    </xf>
    <xf numFmtId="0" fontId="20" fillId="33" borderId="0" xfId="0" applyFont="1" applyFill="1" applyAlignment="1">
      <alignment horizontal="center"/>
    </xf>
    <xf numFmtId="4" fontId="20" fillId="0" borderId="0" xfId="0" applyNumberFormat="1" applyFont="1" applyAlignment="1">
      <alignment horizontal="center"/>
    </xf>
    <xf numFmtId="0" fontId="20" fillId="35" borderId="0" xfId="0" quotePrefix="1" applyFont="1" applyFill="1" applyAlignment="1">
      <alignment horizontal="center"/>
    </xf>
    <xf numFmtId="3" fontId="20" fillId="35" borderId="0" xfId="0" quotePrefix="1" applyNumberFormat="1" applyFont="1" applyFill="1" applyAlignment="1">
      <alignment horizontal="center"/>
    </xf>
    <xf numFmtId="0" fontId="20" fillId="36" borderId="0" xfId="0" quotePrefix="1" applyFont="1" applyFill="1" applyAlignment="1">
      <alignment horizontal="center"/>
    </xf>
    <xf numFmtId="3" fontId="20" fillId="36" borderId="0" xfId="0" quotePrefix="1" applyNumberFormat="1" applyFont="1" applyFill="1" applyAlignment="1">
      <alignment horizontal="center"/>
    </xf>
    <xf numFmtId="0" fontId="20" fillId="0" borderId="0" xfId="0" quotePrefix="1" applyFont="1" applyAlignment="1">
      <alignment horizontal="center"/>
    </xf>
    <xf numFmtId="49" fontId="20" fillId="0" borderId="0" xfId="0" applyNumberFormat="1" applyFont="1" applyAlignment="1">
      <alignment horizontal="center"/>
    </xf>
    <xf numFmtId="3" fontId="20" fillId="37" borderId="0" xfId="0" quotePrefix="1" applyNumberFormat="1" applyFont="1" applyFill="1" applyAlignment="1">
      <alignment horizontal="center"/>
    </xf>
    <xf numFmtId="0" fontId="20" fillId="33" borderId="0" xfId="0" quotePrefix="1" applyFont="1" applyFill="1" applyAlignment="1">
      <alignment horizontal="center"/>
    </xf>
    <xf numFmtId="3" fontId="20" fillId="33" borderId="0" xfId="0" quotePrefix="1" applyNumberFormat="1" applyFont="1" applyFill="1" applyAlignment="1">
      <alignment horizontal="center"/>
    </xf>
    <xf numFmtId="0" fontId="20" fillId="0" borderId="0" xfId="7" applyFont="1" applyFill="1" applyBorder="1" applyAlignment="1">
      <alignment horizontal="center"/>
    </xf>
    <xf numFmtId="1" fontId="19" fillId="0" borderId="39" xfId="0" applyNumberFormat="1" applyFont="1" applyBorder="1" applyAlignment="1">
      <alignment horizontal="center" vertical="center" wrapText="1"/>
    </xf>
    <xf numFmtId="2" fontId="19" fillId="0" borderId="38" xfId="0" applyNumberFormat="1" applyFont="1" applyBorder="1" applyAlignment="1">
      <alignment horizontal="center" vertical="center" wrapText="1"/>
    </xf>
    <xf numFmtId="2" fontId="20" fillId="0" borderId="14" xfId="0" applyNumberFormat="1" applyFont="1" applyBorder="1" applyAlignment="1">
      <alignment horizontal="center"/>
    </xf>
    <xf numFmtId="2" fontId="20" fillId="0" borderId="14" xfId="0" quotePrefix="1" applyNumberFormat="1" applyFont="1" applyBorder="1" applyAlignment="1">
      <alignment horizontal="center"/>
    </xf>
    <xf numFmtId="0" fontId="20" fillId="0" borderId="36" xfId="0" applyFont="1" applyBorder="1" applyAlignment="1">
      <alignment horizontal="center"/>
    </xf>
    <xf numFmtId="0" fontId="20" fillId="0" borderId="15" xfId="0" applyFont="1" applyBorder="1" applyAlignment="1">
      <alignment horizontal="center"/>
    </xf>
    <xf numFmtId="3" fontId="20" fillId="0" borderId="36" xfId="0" applyNumberFormat="1" applyFont="1" applyBorder="1" applyAlignment="1">
      <alignment horizontal="center"/>
    </xf>
    <xf numFmtId="3" fontId="20" fillId="0" borderId="11" xfId="0" applyNumberFormat="1" applyFont="1" applyBorder="1" applyAlignment="1">
      <alignment horizontal="center"/>
    </xf>
    <xf numFmtId="3" fontId="19" fillId="0" borderId="11" xfId="0" applyNumberFormat="1" applyFont="1" applyBorder="1" applyAlignment="1">
      <alignment horizontal="center"/>
    </xf>
    <xf numFmtId="165" fontId="20" fillId="0" borderId="14" xfId="7" applyNumberFormat="1" applyFont="1" applyFill="1" applyBorder="1" applyAlignment="1">
      <alignment horizontal="left"/>
    </xf>
    <xf numFmtId="164" fontId="20" fillId="35" borderId="23" xfId="7" applyNumberFormat="1" applyFont="1" applyFill="1" applyBorder="1" applyAlignment="1">
      <alignment horizontal="center"/>
    </xf>
    <xf numFmtId="0" fontId="20" fillId="39" borderId="0" xfId="7" applyFont="1" applyFill="1" applyBorder="1" applyAlignment="1">
      <alignment horizontal="left"/>
    </xf>
    <xf numFmtId="2" fontId="20" fillId="39" borderId="0" xfId="7" applyNumberFormat="1" applyFont="1" applyFill="1" applyBorder="1" applyAlignment="1">
      <alignment horizontal="center"/>
    </xf>
    <xf numFmtId="1" fontId="20" fillId="39" borderId="0" xfId="7" applyNumberFormat="1" applyFont="1" applyFill="1" applyBorder="1" applyAlignment="1">
      <alignment horizontal="center"/>
    </xf>
    <xf numFmtId="2" fontId="20" fillId="39" borderId="14" xfId="7" applyNumberFormat="1" applyFont="1" applyFill="1" applyBorder="1" applyAlignment="1">
      <alignment horizontal="center" vertical="center" wrapText="1"/>
    </xf>
    <xf numFmtId="0" fontId="20" fillId="39" borderId="0" xfId="7" applyFont="1" applyFill="1" applyBorder="1" applyAlignment="1">
      <alignment horizontal="center"/>
    </xf>
    <xf numFmtId="3" fontId="20" fillId="39" borderId="0" xfId="7" applyNumberFormat="1" applyFont="1" applyFill="1" applyBorder="1" applyAlignment="1">
      <alignment horizontal="center"/>
    </xf>
    <xf numFmtId="0" fontId="20" fillId="39" borderId="36" xfId="7" applyFont="1" applyFill="1" applyBorder="1" applyAlignment="1">
      <alignment horizontal="center"/>
    </xf>
    <xf numFmtId="165" fontId="20" fillId="39" borderId="0" xfId="7" applyNumberFormat="1" applyFont="1" applyFill="1" applyBorder="1" applyAlignment="1">
      <alignment horizontal="center"/>
    </xf>
    <xf numFmtId="0" fontId="20" fillId="39" borderId="15" xfId="7" applyFont="1" applyFill="1" applyBorder="1" applyAlignment="1">
      <alignment horizontal="center"/>
    </xf>
    <xf numFmtId="3" fontId="20" fillId="39" borderId="0" xfId="7" applyNumberFormat="1" applyFont="1" applyFill="1" applyBorder="1" applyAlignment="1">
      <alignment horizontal="center" vertical="center" wrapText="1"/>
    </xf>
    <xf numFmtId="165" fontId="20" fillId="39" borderId="0" xfId="7" applyNumberFormat="1" applyFont="1" applyFill="1" applyBorder="1" applyAlignment="1">
      <alignment horizontal="center" vertical="center" wrapText="1"/>
    </xf>
    <xf numFmtId="164" fontId="20" fillId="39" borderId="23" xfId="7" applyNumberFormat="1" applyFont="1" applyFill="1" applyBorder="1" applyAlignment="1">
      <alignment horizontal="center"/>
    </xf>
    <xf numFmtId="2" fontId="20" fillId="39" borderId="11" xfId="7" applyNumberFormat="1" applyFont="1" applyFill="1" applyBorder="1" applyAlignment="1">
      <alignment horizontal="center"/>
    </xf>
    <xf numFmtId="9" fontId="20" fillId="39" borderId="14" xfId="7" applyNumberFormat="1" applyFont="1" applyFill="1" applyBorder="1" applyAlignment="1">
      <alignment horizontal="center"/>
    </xf>
    <xf numFmtId="9" fontId="20" fillId="39" borderId="0" xfId="7" applyNumberFormat="1" applyFont="1" applyFill="1" applyBorder="1" applyAlignment="1">
      <alignment horizontal="center"/>
    </xf>
    <xf numFmtId="0" fontId="20" fillId="35" borderId="36" xfId="0" applyFont="1" applyFill="1" applyBorder="1" applyAlignment="1">
      <alignment horizontal="center"/>
    </xf>
    <xf numFmtId="0" fontId="20" fillId="35" borderId="15" xfId="0" applyFont="1" applyFill="1" applyBorder="1" applyAlignment="1">
      <alignment horizontal="center"/>
    </xf>
    <xf numFmtId="2" fontId="20" fillId="35" borderId="14" xfId="0" quotePrefix="1" applyNumberFormat="1" applyFont="1" applyFill="1" applyBorder="1" applyAlignment="1">
      <alignment horizontal="center"/>
    </xf>
    <xf numFmtId="0" fontId="20" fillId="36" borderId="36" xfId="0" applyFont="1" applyFill="1" applyBorder="1" applyAlignment="1">
      <alignment horizontal="center"/>
    </xf>
    <xf numFmtId="0" fontId="20" fillId="36" borderId="15" xfId="0" applyFont="1" applyFill="1" applyBorder="1" applyAlignment="1">
      <alignment horizontal="center"/>
    </xf>
    <xf numFmtId="164" fontId="20" fillId="36" borderId="23" xfId="7" applyNumberFormat="1" applyFont="1" applyFill="1" applyBorder="1" applyAlignment="1">
      <alignment horizontal="center"/>
    </xf>
    <xf numFmtId="2" fontId="20" fillId="36" borderId="14" xfId="0" quotePrefix="1" applyNumberFormat="1" applyFont="1" applyFill="1" applyBorder="1" applyAlignment="1">
      <alignment horizontal="center"/>
    </xf>
    <xf numFmtId="0" fontId="20" fillId="37" borderId="36" xfId="0" applyFont="1" applyFill="1" applyBorder="1" applyAlignment="1">
      <alignment horizontal="center"/>
    </xf>
    <xf numFmtId="0" fontId="20" fillId="37" borderId="15" xfId="0" applyFont="1" applyFill="1" applyBorder="1" applyAlignment="1">
      <alignment horizontal="center"/>
    </xf>
    <xf numFmtId="164" fontId="20" fillId="37" borderId="23" xfId="7" applyNumberFormat="1" applyFont="1" applyFill="1" applyBorder="1" applyAlignment="1">
      <alignment horizontal="center"/>
    </xf>
    <xf numFmtId="0" fontId="20" fillId="33" borderId="0" xfId="0" applyFont="1" applyFill="1" applyAlignment="1">
      <alignment horizontal="left"/>
    </xf>
    <xf numFmtId="0" fontId="20" fillId="33" borderId="36" xfId="0" applyFont="1" applyFill="1" applyBorder="1" applyAlignment="1">
      <alignment horizontal="center"/>
    </xf>
    <xf numFmtId="0" fontId="20" fillId="33" borderId="15" xfId="0" applyFont="1" applyFill="1" applyBorder="1" applyAlignment="1">
      <alignment horizontal="center"/>
    </xf>
    <xf numFmtId="164" fontId="20" fillId="33" borderId="23" xfId="7" applyNumberFormat="1" applyFont="1" applyFill="1" applyBorder="1" applyAlignment="1">
      <alignment horizontal="center"/>
    </xf>
    <xf numFmtId="2" fontId="20" fillId="39" borderId="14" xfId="7" applyNumberFormat="1" applyFont="1" applyFill="1" applyBorder="1" applyAlignment="1">
      <alignment horizontal="center"/>
    </xf>
    <xf numFmtId="2" fontId="20" fillId="35" borderId="14" xfId="0" applyNumberFormat="1" applyFont="1" applyFill="1" applyBorder="1" applyAlignment="1">
      <alignment horizontal="center"/>
    </xf>
    <xf numFmtId="2" fontId="20" fillId="36" borderId="14" xfId="0" applyNumberFormat="1" applyFont="1" applyFill="1" applyBorder="1" applyAlignment="1">
      <alignment horizontal="center"/>
    </xf>
    <xf numFmtId="2" fontId="20" fillId="37" borderId="14" xfId="0" applyNumberFormat="1" applyFont="1" applyFill="1" applyBorder="1" applyAlignment="1">
      <alignment horizontal="center"/>
    </xf>
    <xf numFmtId="2" fontId="20" fillId="33" borderId="14" xfId="0" applyNumberFormat="1" applyFont="1" applyFill="1" applyBorder="1" applyAlignment="1">
      <alignment horizontal="center"/>
    </xf>
    <xf numFmtId="2" fontId="20" fillId="33" borderId="0" xfId="0" applyNumberFormat="1" applyFont="1" applyFill="1" applyAlignment="1">
      <alignment horizontal="center"/>
    </xf>
    <xf numFmtId="2" fontId="20" fillId="37" borderId="14" xfId="0" quotePrefix="1" applyNumberFormat="1" applyFont="1" applyFill="1" applyBorder="1" applyAlignment="1">
      <alignment horizontal="center"/>
    </xf>
    <xf numFmtId="2" fontId="20" fillId="33" borderId="14" xfId="0" quotePrefix="1" applyNumberFormat="1" applyFont="1" applyFill="1" applyBorder="1" applyAlignment="1">
      <alignment horizontal="center"/>
    </xf>
    <xf numFmtId="3" fontId="20" fillId="39" borderId="36" xfId="7" applyNumberFormat="1" applyFont="1" applyFill="1" applyBorder="1" applyAlignment="1">
      <alignment horizontal="center"/>
    </xf>
    <xf numFmtId="3" fontId="20" fillId="35" borderId="36" xfId="0" applyNumberFormat="1" applyFont="1" applyFill="1" applyBorder="1" applyAlignment="1">
      <alignment horizontal="center"/>
    </xf>
    <xf numFmtId="3" fontId="20" fillId="36" borderId="36" xfId="0" applyNumberFormat="1" applyFont="1" applyFill="1" applyBorder="1" applyAlignment="1">
      <alignment horizontal="center"/>
    </xf>
    <xf numFmtId="3" fontId="20" fillId="37" borderId="36" xfId="0" applyNumberFormat="1" applyFont="1" applyFill="1" applyBorder="1" applyAlignment="1">
      <alignment horizontal="center"/>
    </xf>
    <xf numFmtId="3" fontId="20" fillId="33" borderId="36" xfId="0" applyNumberFormat="1" applyFont="1" applyFill="1" applyBorder="1" applyAlignment="1">
      <alignment horizontal="center"/>
    </xf>
    <xf numFmtId="3" fontId="20" fillId="39" borderId="11" xfId="7" applyNumberFormat="1" applyFont="1" applyFill="1" applyBorder="1" applyAlignment="1">
      <alignment horizontal="center"/>
    </xf>
    <xf numFmtId="3" fontId="20" fillId="35" borderId="11" xfId="0" applyNumberFormat="1" applyFont="1" applyFill="1" applyBorder="1" applyAlignment="1">
      <alignment horizontal="center"/>
    </xf>
    <xf numFmtId="3" fontId="20" fillId="36" borderId="11" xfId="0" applyNumberFormat="1" applyFont="1" applyFill="1" applyBorder="1" applyAlignment="1">
      <alignment horizontal="center"/>
    </xf>
    <xf numFmtId="3" fontId="20" fillId="37" borderId="11" xfId="0" applyNumberFormat="1" applyFont="1" applyFill="1" applyBorder="1" applyAlignment="1">
      <alignment horizontal="center"/>
    </xf>
    <xf numFmtId="3" fontId="20" fillId="33" borderId="11" xfId="0" applyNumberFormat="1" applyFont="1" applyFill="1" applyBorder="1" applyAlignment="1">
      <alignment horizontal="center"/>
    </xf>
    <xf numFmtId="3" fontId="20" fillId="39" borderId="10" xfId="7" applyNumberFormat="1" applyFont="1" applyFill="1" applyBorder="1" applyAlignment="1">
      <alignment horizontal="center"/>
    </xf>
    <xf numFmtId="3" fontId="20" fillId="35" borderId="10" xfId="0" applyNumberFormat="1" applyFont="1" applyFill="1" applyBorder="1" applyAlignment="1">
      <alignment horizontal="center"/>
    </xf>
    <xf numFmtId="3" fontId="20" fillId="36" borderId="10" xfId="0" applyNumberFormat="1" applyFont="1" applyFill="1" applyBorder="1" applyAlignment="1">
      <alignment horizontal="center"/>
    </xf>
    <xf numFmtId="3" fontId="20" fillId="37" borderId="10" xfId="0" applyNumberFormat="1" applyFont="1" applyFill="1" applyBorder="1" applyAlignment="1">
      <alignment horizontal="center"/>
    </xf>
    <xf numFmtId="3" fontId="20" fillId="33" borderId="10" xfId="0" applyNumberFormat="1" applyFont="1" applyFill="1" applyBorder="1" applyAlignment="1">
      <alignment horizontal="center"/>
    </xf>
    <xf numFmtId="3" fontId="20" fillId="39" borderId="23" xfId="7" applyNumberFormat="1" applyFont="1" applyFill="1" applyBorder="1" applyAlignment="1">
      <alignment horizontal="center"/>
    </xf>
    <xf numFmtId="3" fontId="20" fillId="35" borderId="23" xfId="0" applyNumberFormat="1" applyFont="1" applyFill="1" applyBorder="1" applyAlignment="1">
      <alignment horizontal="center"/>
    </xf>
    <xf numFmtId="3" fontId="20" fillId="36" borderId="23" xfId="0" applyNumberFormat="1" applyFont="1" applyFill="1" applyBorder="1" applyAlignment="1">
      <alignment horizontal="center"/>
    </xf>
    <xf numFmtId="3" fontId="20" fillId="37" borderId="23" xfId="0" applyNumberFormat="1" applyFont="1" applyFill="1" applyBorder="1" applyAlignment="1">
      <alignment horizontal="center"/>
    </xf>
    <xf numFmtId="3" fontId="20" fillId="33" borderId="23" xfId="0" applyNumberFormat="1" applyFont="1" applyFill="1" applyBorder="1" applyAlignment="1">
      <alignment horizontal="center"/>
    </xf>
    <xf numFmtId="0" fontId="19" fillId="0" borderId="39" xfId="0" applyFont="1" applyBorder="1" applyAlignment="1">
      <alignment horizontal="left" vertical="center" wrapText="1"/>
    </xf>
    <xf numFmtId="0" fontId="20" fillId="0" borderId="0" xfId="7" applyFont="1" applyFill="1" applyBorder="1" applyAlignment="1">
      <alignment horizontal="left"/>
    </xf>
    <xf numFmtId="166" fontId="20" fillId="35" borderId="28" xfId="43" applyNumberFormat="1" applyFont="1" applyFill="1" applyBorder="1" applyAlignment="1">
      <alignment horizontal="center"/>
    </xf>
    <xf numFmtId="166" fontId="20" fillId="37" borderId="25" xfId="43" applyNumberFormat="1" applyFont="1" applyFill="1" applyBorder="1" applyAlignment="1">
      <alignment horizontal="center"/>
    </xf>
    <xf numFmtId="166" fontId="20" fillId="36" borderId="25" xfId="43" applyNumberFormat="1" applyFont="1" applyFill="1" applyBorder="1" applyAlignment="1">
      <alignment horizontal="center"/>
    </xf>
    <xf numFmtId="166" fontId="20" fillId="0" borderId="34" xfId="43" applyNumberFormat="1" applyFont="1" applyBorder="1" applyAlignment="1">
      <alignment horizontal="center"/>
    </xf>
    <xf numFmtId="166" fontId="19" fillId="0" borderId="32" xfId="43" applyNumberFormat="1" applyFont="1" applyBorder="1" applyAlignment="1">
      <alignment horizontal="center"/>
    </xf>
    <xf numFmtId="0" fontId="20" fillId="0" borderId="0" xfId="0" applyFont="1"/>
    <xf numFmtId="0" fontId="19" fillId="34" borderId="31" xfId="0" applyFont="1" applyFill="1" applyBorder="1"/>
    <xf numFmtId="166" fontId="19" fillId="34" borderId="55" xfId="43" applyNumberFormat="1" applyFont="1" applyFill="1" applyBorder="1" applyAlignment="1">
      <alignment horizontal="center"/>
    </xf>
    <xf numFmtId="10" fontId="20" fillId="34" borderId="55" xfId="0" applyNumberFormat="1" applyFont="1" applyFill="1" applyBorder="1" applyAlignment="1">
      <alignment horizontal="center"/>
    </xf>
    <xf numFmtId="0" fontId="19" fillId="34" borderId="55" xfId="0" applyFont="1" applyFill="1" applyBorder="1" applyAlignment="1">
      <alignment horizontal="center"/>
    </xf>
    <xf numFmtId="166" fontId="19" fillId="34" borderId="55" xfId="0" applyNumberFormat="1" applyFont="1" applyFill="1" applyBorder="1" applyAlignment="1">
      <alignment horizontal="center"/>
    </xf>
    <xf numFmtId="165" fontId="19" fillId="34" borderId="55" xfId="1" applyNumberFormat="1" applyFont="1" applyFill="1" applyBorder="1" applyAlignment="1">
      <alignment horizontal="center"/>
    </xf>
    <xf numFmtId="165" fontId="19" fillId="34" borderId="54" xfId="0" applyNumberFormat="1" applyFont="1" applyFill="1" applyBorder="1" applyAlignment="1">
      <alignment horizontal="center"/>
    </xf>
    <xf numFmtId="0" fontId="18" fillId="0" borderId="31" xfId="0" applyFont="1" applyBorder="1" applyAlignment="1">
      <alignment vertical="center" wrapText="1"/>
    </xf>
    <xf numFmtId="0" fontId="20" fillId="33" borderId="62" xfId="0" applyFont="1" applyFill="1" applyBorder="1"/>
    <xf numFmtId="166" fontId="20" fillId="33" borderId="63" xfId="43" applyNumberFormat="1" applyFont="1" applyFill="1" applyBorder="1" applyAlignment="1">
      <alignment horizontal="center"/>
    </xf>
    <xf numFmtId="165" fontId="20" fillId="33" borderId="64" xfId="0" applyNumberFormat="1" applyFont="1" applyFill="1" applyBorder="1" applyAlignment="1">
      <alignment horizontal="center"/>
    </xf>
    <xf numFmtId="165" fontId="20" fillId="33" borderId="64" xfId="1" applyNumberFormat="1" applyFont="1" applyFill="1" applyBorder="1" applyAlignment="1">
      <alignment horizontal="center"/>
    </xf>
    <xf numFmtId="166" fontId="20" fillId="33" borderId="63" xfId="0" applyNumberFormat="1" applyFont="1" applyFill="1" applyBorder="1" applyAlignment="1">
      <alignment horizontal="center"/>
    </xf>
    <xf numFmtId="165" fontId="20" fillId="33" borderId="65" xfId="1" applyNumberFormat="1" applyFont="1" applyFill="1" applyBorder="1" applyAlignment="1">
      <alignment horizontal="center"/>
    </xf>
    <xf numFmtId="0" fontId="19" fillId="0" borderId="66" xfId="0" quotePrefix="1" applyFont="1" applyBorder="1" applyAlignment="1">
      <alignment wrapText="1"/>
    </xf>
    <xf numFmtId="0" fontId="19" fillId="0" borderId="66" xfId="0" quotePrefix="1" applyFont="1" applyBorder="1" applyAlignment="1">
      <alignment horizontal="center" wrapText="1"/>
    </xf>
    <xf numFmtId="0" fontId="19" fillId="0" borderId="67" xfId="0" quotePrefix="1" applyFont="1" applyBorder="1" applyAlignment="1">
      <alignment wrapText="1"/>
    </xf>
    <xf numFmtId="0" fontId="19" fillId="0" borderId="68" xfId="0" quotePrefix="1" applyFont="1" applyBorder="1" applyAlignment="1">
      <alignment wrapText="1"/>
    </xf>
    <xf numFmtId="10" fontId="19" fillId="0" borderId="66" xfId="1" quotePrefix="1" applyNumberFormat="1" applyFont="1" applyFill="1" applyBorder="1" applyAlignment="1">
      <alignment wrapText="1"/>
    </xf>
    <xf numFmtId="0" fontId="19" fillId="0" borderId="66" xfId="0" applyFont="1" applyBorder="1" applyAlignment="1">
      <alignment horizontal="center" wrapText="1"/>
    </xf>
    <xf numFmtId="0" fontId="20" fillId="0" borderId="0" xfId="0" applyFont="1" applyAlignment="1">
      <alignment wrapText="1"/>
    </xf>
    <xf numFmtId="0" fontId="20" fillId="35" borderId="0" xfId="0" applyFont="1" applyFill="1"/>
    <xf numFmtId="10" fontId="20" fillId="35" borderId="0" xfId="0" applyNumberFormat="1" applyFont="1" applyFill="1"/>
    <xf numFmtId="0" fontId="20" fillId="37" borderId="0" xfId="0" applyFont="1" applyFill="1"/>
    <xf numFmtId="10" fontId="20" fillId="37" borderId="0" xfId="0" applyNumberFormat="1" applyFont="1" applyFill="1"/>
    <xf numFmtId="0" fontId="20" fillId="36" borderId="0" xfId="0" applyFont="1" applyFill="1"/>
    <xf numFmtId="10" fontId="20" fillId="36" borderId="0" xfId="0" applyNumberFormat="1" applyFont="1" applyFill="1"/>
    <xf numFmtId="10" fontId="20" fillId="0" borderId="0" xfId="0" applyNumberFormat="1" applyFont="1"/>
    <xf numFmtId="0" fontId="25" fillId="34" borderId="0" xfId="0" applyFont="1" applyFill="1"/>
    <xf numFmtId="0" fontId="19" fillId="0" borderId="38" xfId="0" applyFont="1" applyBorder="1" applyAlignment="1">
      <alignment vertical="center" wrapText="1"/>
    </xf>
    <xf numFmtId="2" fontId="19" fillId="0" borderId="37" xfId="0" applyNumberFormat="1" applyFont="1" applyBorder="1" applyAlignment="1">
      <alignment horizontal="center" vertical="center" wrapText="1"/>
    </xf>
    <xf numFmtId="4" fontId="19" fillId="0" borderId="37" xfId="0" applyNumberFormat="1" applyFont="1" applyBorder="1" applyAlignment="1">
      <alignment horizontal="center" vertical="center" wrapText="1"/>
    </xf>
    <xf numFmtId="3" fontId="21" fillId="0" borderId="43" xfId="0" applyNumberFormat="1" applyFont="1" applyBorder="1" applyAlignment="1">
      <alignment horizontal="center" vertical="center" wrapText="1"/>
    </xf>
    <xf numFmtId="1" fontId="19" fillId="0" borderId="37" xfId="0" applyNumberFormat="1" applyFont="1" applyBorder="1" applyAlignment="1">
      <alignment horizontal="center" vertical="center" wrapText="1"/>
    </xf>
    <xf numFmtId="0" fontId="19" fillId="0" borderId="37" xfId="0" applyFont="1" applyBorder="1" applyAlignment="1">
      <alignment horizontal="center" vertical="center" wrapText="1"/>
    </xf>
    <xf numFmtId="49" fontId="20" fillId="0" borderId="0" xfId="0" applyNumberFormat="1" applyFont="1" applyAlignment="1">
      <alignment vertical="center"/>
    </xf>
    <xf numFmtId="49" fontId="26" fillId="0" borderId="0" xfId="44" applyNumberFormat="1" applyFont="1"/>
    <xf numFmtId="1" fontId="0" fillId="0" borderId="0" xfId="0" applyNumberFormat="1"/>
    <xf numFmtId="2" fontId="0" fillId="0" borderId="0" xfId="0" applyNumberFormat="1"/>
    <xf numFmtId="2" fontId="26" fillId="0" borderId="11" xfId="7" applyNumberFormat="1" applyFont="1" applyFill="1" applyBorder="1" applyAlignment="1">
      <alignment horizontal="center"/>
    </xf>
    <xf numFmtId="165" fontId="26" fillId="0" borderId="0" xfId="7" applyNumberFormat="1" applyFont="1" applyFill="1" applyBorder="1" applyAlignment="1">
      <alignment horizontal="center"/>
    </xf>
    <xf numFmtId="3" fontId="26" fillId="0" borderId="0" xfId="7" applyNumberFormat="1" applyFont="1" applyFill="1" applyBorder="1" applyAlignment="1">
      <alignment horizontal="center"/>
    </xf>
    <xf numFmtId="2" fontId="26" fillId="0" borderId="11" xfId="1" applyNumberFormat="1" applyFont="1" applyFill="1" applyBorder="1" applyAlignment="1">
      <alignment horizontal="center"/>
    </xf>
    <xf numFmtId="164" fontId="26" fillId="0" borderId="15" xfId="7" applyNumberFormat="1" applyFont="1" applyFill="1" applyBorder="1" applyAlignment="1">
      <alignment horizontal="center"/>
    </xf>
    <xf numFmtId="165" fontId="26" fillId="0" borderId="11" xfId="7" applyNumberFormat="1" applyFont="1" applyFill="1" applyBorder="1" applyAlignment="1">
      <alignment horizontal="center"/>
    </xf>
    <xf numFmtId="3" fontId="28" fillId="0" borderId="0" xfId="0" quotePrefix="1" applyNumberFormat="1" applyFont="1" applyAlignment="1">
      <alignment horizontal="center"/>
    </xf>
    <xf numFmtId="165" fontId="20" fillId="0" borderId="15" xfId="1" applyNumberFormat="1" applyFont="1" applyFill="1" applyBorder="1" applyAlignment="1">
      <alignment horizontal="center"/>
    </xf>
    <xf numFmtId="165" fontId="20" fillId="0" borderId="0" xfId="1" applyNumberFormat="1" applyFont="1" applyFill="1" applyBorder="1" applyAlignment="1">
      <alignment horizontal="center"/>
    </xf>
    <xf numFmtId="167" fontId="20" fillId="0" borderId="0" xfId="0" applyNumberFormat="1" applyFont="1" applyAlignment="1">
      <alignment horizontal="center"/>
    </xf>
    <xf numFmtId="165" fontId="26" fillId="0" borderId="0" xfId="1" applyNumberFormat="1" applyFont="1" applyFill="1" applyBorder="1" applyAlignment="1">
      <alignment horizontal="center"/>
    </xf>
    <xf numFmtId="3" fontId="26" fillId="0" borderId="15" xfId="7" applyNumberFormat="1" applyFont="1" applyFill="1" applyBorder="1" applyAlignment="1">
      <alignment horizontal="center"/>
    </xf>
    <xf numFmtId="2" fontId="28" fillId="0" borderId="0" xfId="0" quotePrefix="1" applyNumberFormat="1" applyFont="1" applyAlignment="1">
      <alignment horizontal="center"/>
    </xf>
    <xf numFmtId="2" fontId="20" fillId="0" borderId="36" xfId="0" applyNumberFormat="1" applyFont="1" applyBorder="1" applyAlignment="1">
      <alignment horizontal="center"/>
    </xf>
    <xf numFmtId="0" fontId="20" fillId="0" borderId="14" xfId="0" applyFont="1" applyBorder="1"/>
    <xf numFmtId="165" fontId="20" fillId="39" borderId="14" xfId="7" applyNumberFormat="1" applyFont="1" applyFill="1" applyBorder="1" applyAlignment="1">
      <alignment horizontal="left"/>
    </xf>
    <xf numFmtId="3" fontId="20" fillId="39" borderId="0" xfId="7" applyNumberFormat="1" applyFont="1" applyFill="1" applyAlignment="1">
      <alignment horizontal="center"/>
    </xf>
    <xf numFmtId="10" fontId="20" fillId="39" borderId="0" xfId="7" applyNumberFormat="1" applyFont="1" applyFill="1" applyBorder="1" applyAlignment="1">
      <alignment horizontal="center"/>
    </xf>
    <xf numFmtId="3" fontId="20" fillId="39" borderId="36" xfId="0" applyNumberFormat="1" applyFont="1" applyFill="1" applyBorder="1" applyAlignment="1">
      <alignment horizontal="center"/>
    </xf>
    <xf numFmtId="164" fontId="20" fillId="39" borderId="15" xfId="7" applyNumberFormat="1" applyFont="1" applyFill="1" applyBorder="1" applyAlignment="1">
      <alignment horizontal="center"/>
    </xf>
    <xf numFmtId="165" fontId="20" fillId="39" borderId="11" xfId="7" applyNumberFormat="1" applyFont="1" applyFill="1" applyBorder="1" applyAlignment="1">
      <alignment horizontal="center"/>
    </xf>
    <xf numFmtId="3" fontId="20" fillId="39" borderId="0" xfId="7" applyNumberFormat="1" applyFont="1" applyFill="1" applyBorder="1" applyAlignment="1">
      <alignment horizontal="center" wrapText="1"/>
    </xf>
    <xf numFmtId="165" fontId="20" fillId="39" borderId="15" xfId="7" applyNumberFormat="1" applyFont="1" applyFill="1" applyBorder="1" applyAlignment="1">
      <alignment horizontal="center"/>
    </xf>
    <xf numFmtId="167" fontId="20" fillId="39" borderId="0" xfId="7" applyNumberFormat="1" applyFont="1" applyFill="1" applyAlignment="1">
      <alignment horizontal="center"/>
    </xf>
    <xf numFmtId="3" fontId="20" fillId="39" borderId="15" xfId="7" applyNumberFormat="1" applyFont="1" applyFill="1" applyBorder="1" applyAlignment="1">
      <alignment horizontal="center"/>
    </xf>
    <xf numFmtId="2" fontId="20" fillId="39" borderId="0" xfId="7" applyNumberFormat="1" applyFont="1" applyFill="1" applyBorder="1" applyAlignment="1">
      <alignment horizontal="center" wrapText="1"/>
    </xf>
    <xf numFmtId="2" fontId="20" fillId="39" borderId="36" xfId="7" applyNumberFormat="1" applyFont="1" applyFill="1" applyBorder="1" applyAlignment="1">
      <alignment horizontal="center"/>
    </xf>
    <xf numFmtId="2" fontId="20" fillId="39" borderId="0" xfId="7" applyNumberFormat="1" applyFont="1" applyFill="1" applyAlignment="1">
      <alignment horizontal="center"/>
    </xf>
    <xf numFmtId="0" fontId="19" fillId="39" borderId="14" xfId="7" applyFont="1" applyFill="1" applyBorder="1"/>
    <xf numFmtId="0" fontId="19" fillId="41" borderId="38" xfId="0" applyFont="1" applyFill="1" applyBorder="1" applyAlignment="1">
      <alignment horizontal="center" vertical="center" wrapText="1"/>
    </xf>
    <xf numFmtId="3" fontId="19" fillId="41" borderId="42" xfId="0" applyNumberFormat="1" applyFont="1" applyFill="1" applyBorder="1" applyAlignment="1">
      <alignment horizontal="center" vertical="center" wrapText="1"/>
    </xf>
    <xf numFmtId="0" fontId="19" fillId="41" borderId="39" xfId="0" applyFont="1" applyFill="1" applyBorder="1" applyAlignment="1">
      <alignment horizontal="center" vertical="center" wrapText="1"/>
    </xf>
    <xf numFmtId="3" fontId="19" fillId="41" borderId="39" xfId="0" applyNumberFormat="1" applyFont="1" applyFill="1" applyBorder="1" applyAlignment="1">
      <alignment horizontal="center" vertical="center" wrapText="1"/>
    </xf>
    <xf numFmtId="0" fontId="19" fillId="41" borderId="41" xfId="0" applyFont="1" applyFill="1" applyBorder="1" applyAlignment="1">
      <alignment horizontal="center" vertical="center" wrapText="1"/>
    </xf>
    <xf numFmtId="3" fontId="19" fillId="41" borderId="40" xfId="0" applyNumberFormat="1" applyFont="1" applyFill="1" applyBorder="1" applyAlignment="1">
      <alignment horizontal="center" vertical="center" wrapText="1"/>
    </xf>
    <xf numFmtId="0" fontId="19" fillId="41" borderId="42" xfId="0" applyFont="1" applyFill="1" applyBorder="1" applyAlignment="1">
      <alignment horizontal="center" vertical="center" wrapText="1"/>
    </xf>
    <xf numFmtId="1" fontId="19" fillId="41" borderId="37" xfId="0" applyNumberFormat="1" applyFont="1" applyFill="1" applyBorder="1" applyAlignment="1">
      <alignment horizontal="center" vertical="center" wrapText="1"/>
    </xf>
    <xf numFmtId="1" fontId="29" fillId="42" borderId="39" xfId="0" applyNumberFormat="1" applyFont="1" applyFill="1" applyBorder="1" applyAlignment="1">
      <alignment horizontal="center" vertical="center" wrapText="1"/>
    </xf>
    <xf numFmtId="1" fontId="19" fillId="41" borderId="39" xfId="0" applyNumberFormat="1" applyFont="1" applyFill="1" applyBorder="1" applyAlignment="1">
      <alignment horizontal="center" vertical="center" wrapText="1"/>
    </xf>
    <xf numFmtId="3" fontId="21" fillId="41" borderId="43" xfId="0" applyNumberFormat="1" applyFont="1" applyFill="1" applyBorder="1" applyAlignment="1">
      <alignment horizontal="center" vertical="center" wrapText="1"/>
    </xf>
    <xf numFmtId="4" fontId="19" fillId="41" borderId="37" xfId="0" applyNumberFormat="1" applyFont="1" applyFill="1" applyBorder="1" applyAlignment="1">
      <alignment horizontal="center" vertical="center" wrapText="1"/>
    </xf>
    <xf numFmtId="2" fontId="19" fillId="41" borderId="38" xfId="0" applyNumberFormat="1" applyFont="1" applyFill="1" applyBorder="1" applyAlignment="1">
      <alignment horizontal="center" vertical="center" wrapText="1"/>
    </xf>
    <xf numFmtId="2" fontId="20" fillId="39" borderId="15" xfId="7" applyNumberFormat="1" applyFont="1" applyFill="1" applyBorder="1" applyAlignment="1">
      <alignment horizontal="center"/>
    </xf>
    <xf numFmtId="1" fontId="20" fillId="0" borderId="15" xfId="0" applyNumberFormat="1" applyFont="1" applyBorder="1" applyAlignment="1">
      <alignment horizontal="center"/>
    </xf>
    <xf numFmtId="1" fontId="28" fillId="0" borderId="0" xfId="0" quotePrefix="1" applyNumberFormat="1" applyFont="1" applyAlignment="1">
      <alignment horizontal="center"/>
    </xf>
    <xf numFmtId="1" fontId="28" fillId="0" borderId="15" xfId="0" quotePrefix="1" applyNumberFormat="1" applyFont="1" applyBorder="1" applyAlignment="1">
      <alignment horizontal="center"/>
    </xf>
    <xf numFmtId="169" fontId="20" fillId="0" borderId="0" xfId="0" applyNumberFormat="1" applyFont="1" applyAlignment="1">
      <alignment horizontal="center"/>
    </xf>
    <xf numFmtId="170" fontId="20" fillId="0" borderId="0" xfId="0" applyNumberFormat="1" applyFont="1" applyAlignment="1">
      <alignment horizontal="center"/>
    </xf>
    <xf numFmtId="3" fontId="31" fillId="34" borderId="0" xfId="0" quotePrefix="1" applyNumberFormat="1" applyFont="1" applyFill="1" applyAlignment="1">
      <alignment horizontal="center"/>
    </xf>
    <xf numFmtId="10" fontId="32" fillId="0" borderId="69" xfId="0" applyNumberFormat="1" applyFont="1" applyBorder="1" applyAlignment="1">
      <alignment horizontal="center"/>
    </xf>
    <xf numFmtId="10" fontId="32" fillId="0" borderId="70" xfId="0" applyNumberFormat="1" applyFont="1" applyBorder="1" applyAlignment="1">
      <alignment horizontal="center"/>
    </xf>
    <xf numFmtId="0" fontId="27" fillId="43" borderId="71" xfId="0" applyFont="1" applyFill="1" applyBorder="1" applyAlignment="1">
      <alignment horizontal="center"/>
    </xf>
    <xf numFmtId="0" fontId="27" fillId="43" borderId="72" xfId="0" applyFont="1" applyFill="1" applyBorder="1" applyAlignment="1">
      <alignment horizontal="center"/>
    </xf>
    <xf numFmtId="0" fontId="27" fillId="43" borderId="73" xfId="0" applyFont="1" applyFill="1" applyBorder="1" applyAlignment="1">
      <alignment horizontal="center"/>
    </xf>
    <xf numFmtId="0" fontId="33" fillId="0" borderId="74" xfId="0" applyFont="1" applyBorder="1"/>
    <xf numFmtId="0" fontId="27" fillId="43" borderId="75" xfId="0" applyFont="1" applyFill="1" applyBorder="1" applyAlignment="1">
      <alignment horizontal="center"/>
    </xf>
    <xf numFmtId="0" fontId="27" fillId="43" borderId="0" xfId="0" applyFont="1" applyFill="1" applyAlignment="1">
      <alignment horizontal="center"/>
    </xf>
    <xf numFmtId="10" fontId="32" fillId="0" borderId="76" xfId="0" applyNumberFormat="1" applyFont="1" applyBorder="1" applyAlignment="1">
      <alignment horizontal="center"/>
    </xf>
    <xf numFmtId="10" fontId="32" fillId="0" borderId="77" xfId="0" applyNumberFormat="1" applyFont="1" applyBorder="1" applyAlignment="1">
      <alignment horizontal="center"/>
    </xf>
    <xf numFmtId="0" fontId="27" fillId="43" borderId="78" xfId="0" applyFont="1" applyFill="1" applyBorder="1" applyAlignment="1">
      <alignment horizontal="center"/>
    </xf>
    <xf numFmtId="0" fontId="33" fillId="0" borderId="79" xfId="0" applyFont="1" applyBorder="1"/>
    <xf numFmtId="10" fontId="27" fillId="43" borderId="75" xfId="0" applyNumberFormat="1" applyFont="1" applyFill="1" applyBorder="1" applyAlignment="1">
      <alignment horizontal="center"/>
    </xf>
    <xf numFmtId="10" fontId="27" fillId="43" borderId="0" xfId="0" applyNumberFormat="1" applyFont="1" applyFill="1" applyAlignment="1">
      <alignment horizontal="center"/>
    </xf>
    <xf numFmtId="10" fontId="27" fillId="43" borderId="76" xfId="0" applyNumberFormat="1" applyFont="1" applyFill="1" applyBorder="1" applyAlignment="1">
      <alignment horizontal="center"/>
    </xf>
    <xf numFmtId="10" fontId="27" fillId="43" borderId="77" xfId="0" applyNumberFormat="1" applyFont="1" applyFill="1" applyBorder="1" applyAlignment="1">
      <alignment horizontal="center"/>
    </xf>
    <xf numFmtId="0" fontId="27" fillId="0" borderId="78" xfId="0" applyFont="1" applyBorder="1" applyAlignment="1">
      <alignment horizontal="center"/>
    </xf>
    <xf numFmtId="10" fontId="27" fillId="0" borderId="80" xfId="0" applyNumberFormat="1" applyFont="1" applyBorder="1" applyAlignment="1">
      <alignment horizontal="center"/>
    </xf>
    <xf numFmtId="10" fontId="27" fillId="44" borderId="81" xfId="0" applyNumberFormat="1" applyFont="1" applyFill="1" applyBorder="1" applyAlignment="1">
      <alignment horizontal="center"/>
    </xf>
    <xf numFmtId="10" fontId="27" fillId="0" borderId="82" xfId="0" applyNumberFormat="1" applyFont="1" applyBorder="1" applyAlignment="1">
      <alignment horizontal="center"/>
    </xf>
    <xf numFmtId="10" fontId="27" fillId="44" borderId="83" xfId="0" applyNumberFormat="1" applyFont="1" applyFill="1" applyBorder="1" applyAlignment="1">
      <alignment horizontal="center"/>
    </xf>
    <xf numFmtId="0" fontId="27" fillId="43" borderId="84" xfId="0" applyFont="1" applyFill="1" applyBorder="1" applyAlignment="1">
      <alignment horizontal="center"/>
    </xf>
    <xf numFmtId="0" fontId="33" fillId="0" borderId="85" xfId="0" applyFont="1" applyBorder="1"/>
    <xf numFmtId="0" fontId="33" fillId="0" borderId="69" xfId="0" applyFont="1" applyBorder="1" applyAlignment="1">
      <alignment horizontal="center" vertical="center" wrapText="1"/>
    </xf>
    <xf numFmtId="0" fontId="33" fillId="0" borderId="72" xfId="0" applyFont="1" applyBorder="1" applyAlignment="1">
      <alignment horizontal="center" vertical="center"/>
    </xf>
    <xf numFmtId="0" fontId="33" fillId="0" borderId="70" xfId="0" applyFont="1" applyBorder="1" applyAlignment="1">
      <alignment horizontal="center" vertical="center" wrapText="1"/>
    </xf>
    <xf numFmtId="0" fontId="33" fillId="0" borderId="73" xfId="0" applyFont="1" applyBorder="1" applyAlignment="1">
      <alignment horizontal="center" vertical="center"/>
    </xf>
    <xf numFmtId="0" fontId="27" fillId="43" borderId="74" xfId="0" applyFont="1" applyFill="1" applyBorder="1"/>
    <xf numFmtId="0" fontId="32" fillId="0" borderId="84" xfId="0" applyFont="1" applyBorder="1" applyAlignment="1">
      <alignment horizontal="center" vertical="center"/>
    </xf>
    <xf numFmtId="0" fontId="27" fillId="43" borderId="85" xfId="0" applyFont="1" applyFill="1" applyBorder="1"/>
    <xf numFmtId="0" fontId="27" fillId="45" borderId="0" xfId="0" applyFont="1" applyFill="1"/>
    <xf numFmtId="49" fontId="36" fillId="45" borderId="0" xfId="0" applyNumberFormat="1" applyFont="1" applyFill="1" applyAlignment="1">
      <alignment vertical="center"/>
    </xf>
    <xf numFmtId="0" fontId="16" fillId="0" borderId="46" xfId="0" applyFont="1" applyBorder="1" applyAlignment="1">
      <alignment horizontal="center" vertical="center" wrapText="1"/>
    </xf>
    <xf numFmtId="0" fontId="37" fillId="0" borderId="0" xfId="0" applyFont="1"/>
    <xf numFmtId="169" fontId="28" fillId="0" borderId="0" xfId="0" quotePrefix="1" applyNumberFormat="1" applyFont="1" applyAlignment="1">
      <alignment horizontal="center"/>
    </xf>
    <xf numFmtId="0" fontId="20" fillId="35" borderId="14" xfId="0" applyFont="1" applyFill="1" applyBorder="1"/>
    <xf numFmtId="2" fontId="20" fillId="35" borderId="36" xfId="0" applyNumberFormat="1" applyFont="1" applyFill="1" applyBorder="1" applyAlignment="1">
      <alignment horizontal="center"/>
    </xf>
    <xf numFmtId="2" fontId="20" fillId="35" borderId="15" xfId="0" applyNumberFormat="1" applyFont="1" applyFill="1" applyBorder="1" applyAlignment="1">
      <alignment horizontal="center"/>
    </xf>
    <xf numFmtId="2" fontId="28" fillId="35" borderId="0" xfId="0" quotePrefix="1" applyNumberFormat="1" applyFont="1" applyFill="1" applyAlignment="1">
      <alignment horizontal="center"/>
    </xf>
    <xf numFmtId="3" fontId="26" fillId="35" borderId="15" xfId="7" applyNumberFormat="1" applyFont="1" applyFill="1" applyBorder="1" applyAlignment="1">
      <alignment horizontal="center"/>
    </xf>
    <xf numFmtId="3" fontId="28" fillId="35" borderId="0" xfId="0" quotePrefix="1" applyNumberFormat="1" applyFont="1" applyFill="1" applyAlignment="1">
      <alignment horizontal="center"/>
    </xf>
    <xf numFmtId="3" fontId="26" fillId="35" borderId="0" xfId="7" applyNumberFormat="1" applyFont="1" applyFill="1" applyBorder="1" applyAlignment="1">
      <alignment horizontal="center"/>
    </xf>
    <xf numFmtId="165" fontId="26" fillId="35" borderId="0" xfId="1" applyNumberFormat="1" applyFont="1" applyFill="1" applyBorder="1" applyAlignment="1">
      <alignment horizontal="center"/>
    </xf>
    <xf numFmtId="167" fontId="20" fillId="35" borderId="0" xfId="0" applyNumberFormat="1" applyFont="1" applyFill="1" applyAlignment="1">
      <alignment horizontal="center"/>
    </xf>
    <xf numFmtId="165" fontId="20" fillId="35" borderId="0" xfId="1" applyNumberFormat="1" applyFont="1" applyFill="1" applyBorder="1" applyAlignment="1">
      <alignment horizontal="center"/>
    </xf>
    <xf numFmtId="165" fontId="20" fillId="35" borderId="15" xfId="1" applyNumberFormat="1" applyFont="1" applyFill="1" applyBorder="1" applyAlignment="1">
      <alignment horizontal="center"/>
    </xf>
    <xf numFmtId="165" fontId="26" fillId="35" borderId="11" xfId="7" applyNumberFormat="1" applyFont="1" applyFill="1" applyBorder="1" applyAlignment="1">
      <alignment horizontal="center"/>
    </xf>
    <xf numFmtId="164" fontId="26" fillId="35" borderId="15" xfId="7" applyNumberFormat="1" applyFont="1" applyFill="1" applyBorder="1" applyAlignment="1">
      <alignment horizontal="center"/>
    </xf>
    <xf numFmtId="165" fontId="26" fillId="35" borderId="0" xfId="7" applyNumberFormat="1" applyFont="1" applyFill="1" applyBorder="1" applyAlignment="1">
      <alignment horizontal="center"/>
    </xf>
    <xf numFmtId="2" fontId="26" fillId="35" borderId="11" xfId="1" applyNumberFormat="1" applyFont="1" applyFill="1" applyBorder="1" applyAlignment="1">
      <alignment horizontal="center"/>
    </xf>
    <xf numFmtId="2" fontId="26" fillId="35" borderId="11" xfId="7" applyNumberFormat="1" applyFont="1" applyFill="1" applyBorder="1" applyAlignment="1">
      <alignment horizontal="center"/>
    </xf>
    <xf numFmtId="2" fontId="28" fillId="35" borderId="15" xfId="0" quotePrefix="1" applyNumberFormat="1" applyFont="1" applyFill="1" applyBorder="1" applyAlignment="1">
      <alignment horizontal="center"/>
    </xf>
    <xf numFmtId="169" fontId="20" fillId="35" borderId="0" xfId="0" applyNumberFormat="1" applyFont="1" applyFill="1" applyAlignment="1">
      <alignment horizontal="center"/>
    </xf>
    <xf numFmtId="168" fontId="20" fillId="35" borderId="0" xfId="0" applyNumberFormat="1" applyFont="1" applyFill="1" applyAlignment="1">
      <alignment horizontal="center"/>
    </xf>
    <xf numFmtId="168" fontId="28" fillId="35" borderId="0" xfId="0" quotePrefix="1" applyNumberFormat="1" applyFont="1" applyFill="1" applyAlignment="1">
      <alignment horizontal="center"/>
    </xf>
    <xf numFmtId="0" fontId="20" fillId="36" borderId="14" xfId="0" applyFont="1" applyFill="1" applyBorder="1"/>
    <xf numFmtId="2" fontId="20" fillId="36" borderId="36" xfId="0" applyNumberFormat="1" applyFont="1" applyFill="1" applyBorder="1" applyAlignment="1">
      <alignment horizontal="center"/>
    </xf>
    <xf numFmtId="2" fontId="20" fillId="36" borderId="15" xfId="0" applyNumberFormat="1" applyFont="1" applyFill="1" applyBorder="1" applyAlignment="1">
      <alignment horizontal="center"/>
    </xf>
    <xf numFmtId="2" fontId="28" fillId="36" borderId="0" xfId="0" quotePrefix="1" applyNumberFormat="1" applyFont="1" applyFill="1" applyAlignment="1">
      <alignment horizontal="center"/>
    </xf>
    <xf numFmtId="3" fontId="26" fillId="36" borderId="15" xfId="7" applyNumberFormat="1" applyFont="1" applyFill="1" applyBorder="1" applyAlignment="1">
      <alignment horizontal="center"/>
    </xf>
    <xf numFmtId="3" fontId="28" fillId="36" borderId="0" xfId="0" quotePrefix="1" applyNumberFormat="1" applyFont="1" applyFill="1" applyAlignment="1">
      <alignment horizontal="center"/>
    </xf>
    <xf numFmtId="3" fontId="26" fillId="36" borderId="0" xfId="7" applyNumberFormat="1" applyFont="1" applyFill="1" applyBorder="1" applyAlignment="1">
      <alignment horizontal="center"/>
    </xf>
    <xf numFmtId="165" fontId="26" fillId="36" borderId="0" xfId="1" applyNumberFormat="1" applyFont="1" applyFill="1" applyBorder="1" applyAlignment="1">
      <alignment horizontal="center"/>
    </xf>
    <xf numFmtId="167" fontId="20" fillId="36" borderId="0" xfId="0" applyNumberFormat="1" applyFont="1" applyFill="1" applyAlignment="1">
      <alignment horizontal="center"/>
    </xf>
    <xf numFmtId="165" fontId="20" fillId="36" borderId="0" xfId="1" applyNumberFormat="1" applyFont="1" applyFill="1" applyBorder="1" applyAlignment="1">
      <alignment horizontal="center"/>
    </xf>
    <xf numFmtId="165" fontId="20" fillId="36" borderId="15" xfId="1" applyNumberFormat="1" applyFont="1" applyFill="1" applyBorder="1" applyAlignment="1">
      <alignment horizontal="center"/>
    </xf>
    <xf numFmtId="165" fontId="26" fillId="36" borderId="11" xfId="7" applyNumberFormat="1" applyFont="1" applyFill="1" applyBorder="1" applyAlignment="1">
      <alignment horizontal="center"/>
    </xf>
    <xf numFmtId="164" fontId="26" fillId="36" borderId="15" xfId="7" applyNumberFormat="1" applyFont="1" applyFill="1" applyBorder="1" applyAlignment="1">
      <alignment horizontal="center"/>
    </xf>
    <xf numFmtId="165" fontId="26" fillId="36" borderId="0" xfId="7" applyNumberFormat="1" applyFont="1" applyFill="1" applyBorder="1" applyAlignment="1">
      <alignment horizontal="center"/>
    </xf>
    <xf numFmtId="2" fontId="26" fillId="36" borderId="11" xfId="1" applyNumberFormat="1" applyFont="1" applyFill="1" applyBorder="1" applyAlignment="1">
      <alignment horizontal="center"/>
    </xf>
    <xf numFmtId="2" fontId="26" fillId="36" borderId="11" xfId="7" applyNumberFormat="1" applyFont="1" applyFill="1" applyBorder="1" applyAlignment="1">
      <alignment horizontal="center"/>
    </xf>
    <xf numFmtId="2" fontId="28" fillId="36" borderId="15" xfId="0" quotePrefix="1" applyNumberFormat="1" applyFont="1" applyFill="1" applyBorder="1" applyAlignment="1">
      <alignment horizontal="center"/>
    </xf>
    <xf numFmtId="170" fontId="20" fillId="36" borderId="0" xfId="0" applyNumberFormat="1" applyFont="1" applyFill="1" applyAlignment="1">
      <alignment horizontal="center"/>
    </xf>
    <xf numFmtId="1" fontId="20" fillId="36" borderId="15" xfId="0" applyNumberFormat="1" applyFont="1" applyFill="1" applyBorder="1" applyAlignment="1">
      <alignment horizontal="center"/>
    </xf>
    <xf numFmtId="1" fontId="28" fillId="36" borderId="0" xfId="0" quotePrefix="1" applyNumberFormat="1" applyFont="1" applyFill="1" applyAlignment="1">
      <alignment horizontal="center"/>
    </xf>
    <xf numFmtId="1" fontId="28" fillId="36" borderId="15" xfId="0" quotePrefix="1" applyNumberFormat="1" applyFont="1" applyFill="1" applyBorder="1" applyAlignment="1">
      <alignment horizontal="center"/>
    </xf>
    <xf numFmtId="169" fontId="20" fillId="36" borderId="0" xfId="0" applyNumberFormat="1" applyFont="1" applyFill="1" applyAlignment="1">
      <alignment horizontal="center"/>
    </xf>
    <xf numFmtId="169" fontId="28" fillId="36" borderId="0" xfId="0" quotePrefix="1" applyNumberFormat="1" applyFont="1" applyFill="1" applyAlignment="1">
      <alignment horizontal="center"/>
    </xf>
    <xf numFmtId="0" fontId="20" fillId="37" borderId="14" xfId="0" applyFont="1" applyFill="1" applyBorder="1"/>
    <xf numFmtId="2" fontId="20" fillId="37" borderId="36" xfId="0" applyNumberFormat="1" applyFont="1" applyFill="1" applyBorder="1" applyAlignment="1">
      <alignment horizontal="center"/>
    </xf>
    <xf numFmtId="2" fontId="20" fillId="37" borderId="15" xfId="0" applyNumberFormat="1" applyFont="1" applyFill="1" applyBorder="1" applyAlignment="1">
      <alignment horizontal="center"/>
    </xf>
    <xf numFmtId="2" fontId="28" fillId="37" borderId="0" xfId="0" quotePrefix="1" applyNumberFormat="1" applyFont="1" applyFill="1" applyAlignment="1">
      <alignment horizontal="center"/>
    </xf>
    <xf numFmtId="3" fontId="26" fillId="37" borderId="15" xfId="7" applyNumberFormat="1" applyFont="1" applyFill="1" applyBorder="1" applyAlignment="1">
      <alignment horizontal="center"/>
    </xf>
    <xf numFmtId="3" fontId="28" fillId="37" borderId="0" xfId="0" quotePrefix="1" applyNumberFormat="1" applyFont="1" applyFill="1" applyAlignment="1">
      <alignment horizontal="center"/>
    </xf>
    <xf numFmtId="3" fontId="26" fillId="37" borderId="0" xfId="7" applyNumberFormat="1" applyFont="1" applyFill="1" applyBorder="1" applyAlignment="1">
      <alignment horizontal="center"/>
    </xf>
    <xf numFmtId="165" fontId="26" fillId="37" borderId="0" xfId="1" applyNumberFormat="1" applyFont="1" applyFill="1" applyBorder="1" applyAlignment="1">
      <alignment horizontal="center"/>
    </xf>
    <xf numFmtId="167" fontId="20" fillId="37" borderId="0" xfId="0" applyNumberFormat="1" applyFont="1" applyFill="1" applyAlignment="1">
      <alignment horizontal="center"/>
    </xf>
    <xf numFmtId="165" fontId="20" fillId="37" borderId="0" xfId="1" applyNumberFormat="1" applyFont="1" applyFill="1" applyBorder="1" applyAlignment="1">
      <alignment horizontal="center"/>
    </xf>
    <xf numFmtId="165" fontId="20" fillId="37" borderId="15" xfId="1" applyNumberFormat="1" applyFont="1" applyFill="1" applyBorder="1" applyAlignment="1">
      <alignment horizontal="center"/>
    </xf>
    <xf numFmtId="165" fontId="26" fillId="37" borderId="11" xfId="7" applyNumberFormat="1" applyFont="1" applyFill="1" applyBorder="1" applyAlignment="1">
      <alignment horizontal="center"/>
    </xf>
    <xf numFmtId="164" fontId="26" fillId="37" borderId="15" xfId="7" applyNumberFormat="1" applyFont="1" applyFill="1" applyBorder="1" applyAlignment="1">
      <alignment horizontal="center"/>
    </xf>
    <xf numFmtId="165" fontId="26" fillId="37" borderId="0" xfId="7" applyNumberFormat="1" applyFont="1" applyFill="1" applyBorder="1" applyAlignment="1">
      <alignment horizontal="center"/>
    </xf>
    <xf numFmtId="2" fontId="26" fillId="37" borderId="11" xfId="1" applyNumberFormat="1" applyFont="1" applyFill="1" applyBorder="1" applyAlignment="1">
      <alignment horizontal="center"/>
    </xf>
    <xf numFmtId="2" fontId="26" fillId="37" borderId="11" xfId="7" applyNumberFormat="1" applyFont="1" applyFill="1" applyBorder="1" applyAlignment="1">
      <alignment horizontal="center"/>
    </xf>
    <xf numFmtId="2" fontId="28" fillId="37" borderId="15" xfId="0" quotePrefix="1" applyNumberFormat="1" applyFont="1" applyFill="1" applyBorder="1" applyAlignment="1">
      <alignment horizontal="center"/>
    </xf>
    <xf numFmtId="0" fontId="38" fillId="46" borderId="14" xfId="0" applyFont="1" applyFill="1" applyBorder="1" applyAlignment="1">
      <alignment horizontal="center"/>
    </xf>
    <xf numFmtId="0" fontId="20" fillId="47" borderId="14" xfId="0" applyFont="1" applyFill="1" applyBorder="1"/>
    <xf numFmtId="2" fontId="20" fillId="47" borderId="0" xfId="0" applyNumberFormat="1" applyFont="1" applyFill="1" applyAlignment="1">
      <alignment horizontal="center"/>
    </xf>
    <xf numFmtId="2" fontId="20" fillId="47" borderId="36" xfId="0" applyNumberFormat="1" applyFont="1" applyFill="1" applyBorder="1" applyAlignment="1">
      <alignment horizontal="center"/>
    </xf>
    <xf numFmtId="2" fontId="28" fillId="47" borderId="0" xfId="0" quotePrefix="1" applyNumberFormat="1" applyFont="1" applyFill="1" applyAlignment="1">
      <alignment horizontal="center"/>
    </xf>
    <xf numFmtId="170" fontId="20" fillId="47" borderId="0" xfId="0" applyNumberFormat="1" applyFont="1" applyFill="1" applyAlignment="1">
      <alignment horizontal="center"/>
    </xf>
    <xf numFmtId="1" fontId="28" fillId="47" borderId="0" xfId="0" quotePrefix="1" applyNumberFormat="1" applyFont="1" applyFill="1" applyAlignment="1">
      <alignment horizontal="center"/>
    </xf>
    <xf numFmtId="1" fontId="28" fillId="47" borderId="15" xfId="0" quotePrefix="1" applyNumberFormat="1" applyFont="1" applyFill="1" applyBorder="1" applyAlignment="1">
      <alignment horizontal="center"/>
    </xf>
    <xf numFmtId="0" fontId="20" fillId="47" borderId="36" xfId="0" applyFont="1" applyFill="1" applyBorder="1" applyAlignment="1">
      <alignment horizontal="center"/>
    </xf>
    <xf numFmtId="3" fontId="26" fillId="47" borderId="15" xfId="7" applyNumberFormat="1" applyFont="1" applyFill="1" applyBorder="1" applyAlignment="1">
      <alignment horizontal="center"/>
    </xf>
    <xf numFmtId="3" fontId="20" fillId="47" borderId="0" xfId="0" applyNumberFormat="1" applyFont="1" applyFill="1" applyAlignment="1">
      <alignment horizontal="center"/>
    </xf>
    <xf numFmtId="3" fontId="20" fillId="47" borderId="0" xfId="7" applyNumberFormat="1" applyFont="1" applyFill="1" applyBorder="1" applyAlignment="1">
      <alignment horizontal="center"/>
    </xf>
    <xf numFmtId="3" fontId="26" fillId="47" borderId="0" xfId="7" applyNumberFormat="1" applyFont="1" applyFill="1" applyBorder="1" applyAlignment="1">
      <alignment horizontal="center"/>
    </xf>
    <xf numFmtId="165" fontId="26" fillId="47" borderId="0" xfId="1" applyNumberFormat="1" applyFont="1" applyFill="1" applyBorder="1" applyAlignment="1">
      <alignment horizontal="center"/>
    </xf>
    <xf numFmtId="167" fontId="20" fillId="47" borderId="0" xfId="0" applyNumberFormat="1" applyFont="1" applyFill="1" applyAlignment="1">
      <alignment horizontal="center"/>
    </xf>
    <xf numFmtId="3" fontId="20" fillId="47" borderId="36" xfId="0" applyNumberFormat="1" applyFont="1" applyFill="1" applyBorder="1" applyAlignment="1">
      <alignment horizontal="center"/>
    </xf>
    <xf numFmtId="3" fontId="28" fillId="47" borderId="0" xfId="0" quotePrefix="1" applyNumberFormat="1" applyFont="1" applyFill="1" applyAlignment="1">
      <alignment horizontal="center"/>
    </xf>
    <xf numFmtId="1" fontId="20" fillId="47" borderId="0" xfId="0" applyNumberFormat="1" applyFont="1" applyFill="1" applyAlignment="1">
      <alignment horizontal="center"/>
    </xf>
    <xf numFmtId="165" fontId="20" fillId="47" borderId="0" xfId="1" applyNumberFormat="1" applyFont="1" applyFill="1" applyBorder="1" applyAlignment="1">
      <alignment horizontal="center"/>
    </xf>
    <xf numFmtId="165" fontId="20" fillId="47" borderId="15" xfId="1" applyNumberFormat="1" applyFont="1" applyFill="1" applyBorder="1" applyAlignment="1">
      <alignment horizontal="center"/>
    </xf>
    <xf numFmtId="165" fontId="26" fillId="47" borderId="11" xfId="7" applyNumberFormat="1" applyFont="1" applyFill="1" applyBorder="1" applyAlignment="1">
      <alignment horizontal="center"/>
    </xf>
    <xf numFmtId="164" fontId="26" fillId="47" borderId="15" xfId="7" applyNumberFormat="1" applyFont="1" applyFill="1" applyBorder="1" applyAlignment="1">
      <alignment horizontal="center"/>
    </xf>
    <xf numFmtId="3" fontId="20" fillId="47" borderId="10" xfId="0" applyNumberFormat="1" applyFont="1" applyFill="1" applyBorder="1" applyAlignment="1">
      <alignment horizontal="center"/>
    </xf>
    <xf numFmtId="165" fontId="26" fillId="47" borderId="0" xfId="7" applyNumberFormat="1" applyFont="1" applyFill="1" applyBorder="1" applyAlignment="1">
      <alignment horizontal="center"/>
    </xf>
    <xf numFmtId="2" fontId="26" fillId="47" borderId="11" xfId="1" applyNumberFormat="1" applyFont="1" applyFill="1" applyBorder="1" applyAlignment="1">
      <alignment horizontal="center"/>
    </xf>
    <xf numFmtId="2" fontId="26" fillId="47" borderId="11" xfId="7" applyNumberFormat="1" applyFont="1" applyFill="1" applyBorder="1" applyAlignment="1">
      <alignment horizontal="center"/>
    </xf>
    <xf numFmtId="0" fontId="20" fillId="47" borderId="14" xfId="0" applyFont="1" applyFill="1" applyBorder="1" applyAlignment="1">
      <alignment horizontal="center"/>
    </xf>
    <xf numFmtId="0" fontId="38" fillId="0" borderId="0" xfId="45"/>
    <xf numFmtId="0" fontId="39" fillId="0" borderId="0" xfId="45" applyFont="1"/>
    <xf numFmtId="0" fontId="39" fillId="0" borderId="0" xfId="45" applyFont="1" applyAlignment="1">
      <alignment horizontal="right"/>
    </xf>
    <xf numFmtId="0" fontId="40" fillId="0" borderId="0" xfId="45" applyFont="1"/>
    <xf numFmtId="0" fontId="39" fillId="48" borderId="0" xfId="45" applyFont="1" applyFill="1"/>
    <xf numFmtId="0" fontId="42" fillId="48" borderId="0" xfId="45" applyFont="1" applyFill="1"/>
    <xf numFmtId="0" fontId="43" fillId="0" borderId="0" xfId="45" applyFont="1" applyAlignment="1">
      <alignment horizontal="center"/>
    </xf>
    <xf numFmtId="0" fontId="44" fillId="0" borderId="0" xfId="45" applyFont="1"/>
    <xf numFmtId="0" fontId="43" fillId="0" borderId="0" xfId="45" applyFont="1"/>
    <xf numFmtId="0" fontId="36" fillId="0" borderId="86"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88" xfId="0" applyFont="1" applyBorder="1" applyAlignment="1">
      <alignment horizontal="center" vertical="center" wrapText="1"/>
    </xf>
    <xf numFmtId="3" fontId="30" fillId="49" borderId="89" xfId="0" applyNumberFormat="1" applyFont="1" applyFill="1" applyBorder="1" applyAlignment="1">
      <alignment horizontal="center"/>
    </xf>
    <xf numFmtId="3" fontId="30" fillId="50" borderId="90" xfId="0" applyNumberFormat="1" applyFont="1" applyFill="1" applyBorder="1" applyAlignment="1">
      <alignment horizontal="center"/>
    </xf>
    <xf numFmtId="3" fontId="30" fillId="51" borderId="90" xfId="0" applyNumberFormat="1" applyFont="1" applyFill="1" applyBorder="1" applyAlignment="1">
      <alignment horizontal="center"/>
    </xf>
    <xf numFmtId="3" fontId="30" fillId="0" borderId="90" xfId="0" applyNumberFormat="1" applyFont="1" applyBorder="1" applyAlignment="1">
      <alignment horizontal="center"/>
    </xf>
    <xf numFmtId="166" fontId="30" fillId="52" borderId="91" xfId="0" applyNumberFormat="1" applyFont="1" applyFill="1" applyBorder="1" applyAlignment="1">
      <alignment horizontal="center"/>
    </xf>
    <xf numFmtId="166" fontId="36" fillId="0" borderId="86" xfId="0" applyNumberFormat="1" applyFont="1" applyBorder="1" applyAlignment="1">
      <alignment horizontal="center"/>
    </xf>
    <xf numFmtId="3" fontId="30" fillId="0" borderId="92" xfId="0" applyNumberFormat="1" applyFont="1" applyBorder="1" applyAlignment="1">
      <alignment horizontal="center"/>
    </xf>
    <xf numFmtId="0" fontId="30" fillId="52" borderId="93" xfId="0" applyFont="1" applyFill="1" applyBorder="1" applyAlignment="1">
      <alignment horizontal="center"/>
    </xf>
    <xf numFmtId="0" fontId="41" fillId="0" borderId="0" xfId="45" applyFont="1"/>
    <xf numFmtId="0" fontId="38" fillId="0" borderId="0" xfId="45"/>
    <xf numFmtId="0" fontId="39" fillId="0" borderId="0" xfId="45" applyFont="1"/>
    <xf numFmtId="0" fontId="44" fillId="0" borderId="0" xfId="45" applyFont="1"/>
    <xf numFmtId="0" fontId="40" fillId="0" borderId="0" xfId="45" applyFont="1"/>
    <xf numFmtId="0" fontId="30" fillId="0" borderId="0" xfId="45" applyFont="1"/>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32" fillId="0" borderId="83" xfId="0" applyFont="1" applyBorder="1" applyAlignment="1">
      <alignment horizontal="center" vertical="center"/>
    </xf>
    <xf numFmtId="0" fontId="35" fillId="0" borderId="82" xfId="0" applyFont="1" applyBorder="1"/>
    <xf numFmtId="0" fontId="32" fillId="0" borderId="81" xfId="0" applyFont="1" applyBorder="1" applyAlignment="1">
      <alignment horizontal="center" vertical="center"/>
    </xf>
    <xf numFmtId="0" fontId="35" fillId="0" borderId="80" xfId="0" applyFont="1" applyBorder="1"/>
    <xf numFmtId="0" fontId="19" fillId="40" borderId="94" xfId="0" applyFont="1" applyFill="1" applyBorder="1" applyAlignment="1">
      <alignment horizontal="center" vertical="center" wrapText="1"/>
    </xf>
    <xf numFmtId="0" fontId="19" fillId="40" borderId="95" xfId="0" applyFont="1" applyFill="1" applyBorder="1" applyAlignment="1">
      <alignment horizontal="center" vertical="center" wrapText="1"/>
    </xf>
    <xf numFmtId="0" fontId="19" fillId="40" borderId="31" xfId="0" applyFont="1" applyFill="1" applyBorder="1" applyAlignment="1">
      <alignment horizontal="center" vertical="center" wrapText="1"/>
    </xf>
    <xf numFmtId="0" fontId="19" fillId="40" borderId="55" xfId="0" applyFont="1" applyFill="1" applyBorder="1" applyAlignment="1">
      <alignment horizontal="center" vertical="center" wrapText="1"/>
    </xf>
    <xf numFmtId="0" fontId="19" fillId="40" borderId="48" xfId="0" applyFont="1" applyFill="1" applyBorder="1" applyAlignment="1">
      <alignment horizontal="center" vertical="center"/>
    </xf>
    <xf numFmtId="0" fontId="19" fillId="40" borderId="49" xfId="0" applyFont="1" applyFill="1" applyBorder="1" applyAlignment="1">
      <alignment horizontal="center" vertical="center"/>
    </xf>
    <xf numFmtId="0" fontId="23" fillId="33" borderId="56" xfId="0" applyFont="1" applyFill="1" applyBorder="1" applyAlignment="1">
      <alignment horizontal="left" vertical="center" wrapText="1"/>
    </xf>
    <xf numFmtId="0" fontId="23" fillId="33" borderId="57" xfId="0" applyFont="1" applyFill="1" applyBorder="1" applyAlignment="1">
      <alignment horizontal="left" vertical="center" wrapText="1"/>
    </xf>
    <xf numFmtId="0" fontId="23" fillId="33" borderId="58" xfId="0" applyFont="1" applyFill="1" applyBorder="1" applyAlignment="1">
      <alignment horizontal="left" vertical="center" wrapText="1"/>
    </xf>
    <xf numFmtId="0" fontId="23" fillId="33" borderId="10" xfId="0" applyFont="1" applyFill="1" applyBorder="1" applyAlignment="1">
      <alignment horizontal="left" vertical="center" wrapText="1"/>
    </xf>
    <xf numFmtId="0" fontId="23" fillId="33" borderId="0" xfId="0" applyFont="1" applyFill="1" applyAlignment="1">
      <alignment horizontal="left" vertical="center" wrapText="1"/>
    </xf>
    <xf numFmtId="0" fontId="23" fillId="33" borderId="11" xfId="0" applyFont="1" applyFill="1" applyBorder="1" applyAlignment="1">
      <alignment horizontal="left" vertical="center" wrapText="1"/>
    </xf>
    <xf numFmtId="0" fontId="23" fillId="33" borderId="59" xfId="0" applyFont="1" applyFill="1" applyBorder="1" applyAlignment="1">
      <alignment horizontal="left" vertical="center" wrapText="1"/>
    </xf>
    <xf numFmtId="0" fontId="23" fillId="33" borderId="60" xfId="0" applyFont="1" applyFill="1" applyBorder="1" applyAlignment="1">
      <alignment horizontal="left" vertical="center" wrapText="1"/>
    </xf>
    <xf numFmtId="0" fontId="23" fillId="33" borderId="61" xfId="0" applyFont="1" applyFill="1" applyBorder="1" applyAlignment="1">
      <alignment horizontal="left" vertical="center" wrapText="1"/>
    </xf>
    <xf numFmtId="0" fontId="20" fillId="35" borderId="0" xfId="0" applyFont="1" applyFill="1" applyBorder="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BC1D3B70-C055-47B2-AE89-AE906AA626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D9277489-7FA8-244D-B567-D8CA89785546}"/>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D9D9D9"/>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2.statcan.gc.ca/census-recensement/2021/dp-pd/prof/details/download-telecharger.cfm?Lang=E" TargetMode="External"/><Relationship Id="rId2" Type="http://schemas.openxmlformats.org/officeDocument/2006/relationships/hyperlink" Target="https://datacentre.chass.utoronto.ca/" TargetMode="External"/><Relationship Id="rId1" Type="http://schemas.openxmlformats.org/officeDocument/2006/relationships/hyperlink" Target="http://www.canadiansuburbs.ca/" TargetMode="External"/><Relationship Id="rId6" Type="http://schemas.openxmlformats.org/officeDocument/2006/relationships/hyperlink" Target="https://www.canadiansuburbs.ca/wp-content/uploads/2022/03/Still_Suburban_Monograph_2016.pdf" TargetMode="External"/><Relationship Id="rId5" Type="http://schemas.openxmlformats.org/officeDocument/2006/relationships/hyperlink" Target="https://japr.homestead.com/Gordon_FinalVersion131216.pdf" TargetMode="External"/><Relationship Id="rId4" Type="http://schemas.openxmlformats.org/officeDocument/2006/relationships/hyperlink" Target="https://borealisdata.ca/dataset.xhtml?persistentId=doi:10.5683/SP/EUG3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4906E-F905-F748-AC2B-D446F7B88BAC}">
  <sheetPr>
    <outlinePr summaryBelow="0" summaryRight="0"/>
  </sheetPr>
  <dimension ref="A1:R58"/>
  <sheetViews>
    <sheetView workbookViewId="0"/>
  </sheetViews>
  <sheetFormatPr defaultColWidth="12.7109375" defaultRowHeight="15.75" customHeight="1"/>
  <cols>
    <col min="1" max="1" width="12.7109375" style="448"/>
    <col min="2" max="2" width="26" style="448" customWidth="1"/>
    <col min="3" max="16384" width="12.7109375" style="448"/>
  </cols>
  <sheetData>
    <row r="1" spans="1:18" ht="12.75">
      <c r="A1" s="453" t="s">
        <v>150</v>
      </c>
      <c r="B1" s="452"/>
      <c r="C1" s="449"/>
      <c r="D1" s="449"/>
      <c r="E1" s="449"/>
      <c r="F1" s="449"/>
      <c r="G1" s="449"/>
      <c r="H1" s="449"/>
      <c r="I1" s="449"/>
      <c r="J1" s="449"/>
      <c r="K1" s="449"/>
      <c r="L1" s="449"/>
      <c r="M1" s="449"/>
      <c r="N1" s="449"/>
      <c r="O1" s="449"/>
      <c r="P1" s="449"/>
      <c r="Q1" s="449"/>
      <c r="R1" s="449"/>
    </row>
    <row r="2" spans="1:18" ht="12.75">
      <c r="A2" s="468" t="s">
        <v>387</v>
      </c>
      <c r="B2" s="469"/>
      <c r="C2" s="469"/>
      <c r="D2" s="469"/>
      <c r="E2" s="469"/>
      <c r="F2" s="469"/>
      <c r="G2" s="449"/>
      <c r="H2" s="449"/>
      <c r="I2" s="449"/>
      <c r="J2" s="449"/>
      <c r="K2" s="449"/>
      <c r="L2" s="449"/>
      <c r="M2" s="449"/>
      <c r="N2" s="449"/>
      <c r="O2" s="449"/>
      <c r="P2" s="449"/>
      <c r="Q2" s="449"/>
      <c r="R2" s="449"/>
    </row>
    <row r="3" spans="1:18" ht="12.75">
      <c r="A3" s="470" t="s">
        <v>386</v>
      </c>
      <c r="B3" s="469"/>
      <c r="C3" s="469"/>
      <c r="D3" s="449"/>
      <c r="E3" s="449"/>
      <c r="F3" s="449"/>
      <c r="G3" s="449"/>
      <c r="H3" s="449"/>
      <c r="I3" s="449"/>
      <c r="J3" s="449"/>
      <c r="K3" s="449"/>
      <c r="L3" s="449"/>
      <c r="M3" s="449"/>
      <c r="N3" s="449"/>
      <c r="O3" s="449"/>
      <c r="P3" s="449"/>
      <c r="Q3" s="449"/>
      <c r="R3" s="449"/>
    </row>
    <row r="4" spans="1:18" ht="12.75">
      <c r="A4" s="470" t="s">
        <v>400</v>
      </c>
      <c r="B4" s="469"/>
      <c r="C4" s="469"/>
      <c r="D4" s="469"/>
      <c r="E4" s="469"/>
      <c r="F4" s="469"/>
      <c r="G4" s="469"/>
      <c r="H4" s="449"/>
      <c r="I4" s="449"/>
      <c r="J4" s="449"/>
      <c r="K4" s="449"/>
      <c r="L4" s="449"/>
      <c r="M4" s="449"/>
      <c r="N4" s="449"/>
      <c r="O4" s="449"/>
      <c r="P4" s="449"/>
      <c r="Q4" s="449"/>
      <c r="R4" s="449"/>
    </row>
    <row r="5" spans="1:18" ht="12.75">
      <c r="A5" s="470" t="s">
        <v>385</v>
      </c>
      <c r="B5" s="469"/>
      <c r="C5" s="469"/>
      <c r="D5" s="469"/>
      <c r="E5" s="469"/>
      <c r="F5" s="469"/>
      <c r="G5" s="449"/>
      <c r="H5" s="449"/>
      <c r="I5" s="449"/>
      <c r="J5" s="449"/>
      <c r="K5" s="449"/>
      <c r="L5" s="449"/>
      <c r="M5" s="449"/>
      <c r="N5" s="449"/>
      <c r="O5" s="449"/>
      <c r="P5" s="449"/>
      <c r="Q5" s="449"/>
      <c r="R5" s="449"/>
    </row>
    <row r="6" spans="1:18" ht="12.75">
      <c r="A6" s="470" t="s">
        <v>384</v>
      </c>
      <c r="B6" s="469"/>
      <c r="C6" s="469"/>
      <c r="D6" s="469"/>
      <c r="E6" s="449"/>
      <c r="F6" s="449"/>
      <c r="G6" s="449"/>
      <c r="H6" s="449"/>
      <c r="I6" s="449"/>
      <c r="J6" s="449"/>
      <c r="K6" s="449"/>
      <c r="L6" s="449"/>
      <c r="M6" s="449"/>
      <c r="N6" s="449"/>
      <c r="O6" s="449"/>
      <c r="P6" s="449"/>
      <c r="Q6" s="449"/>
      <c r="R6" s="449"/>
    </row>
    <row r="7" spans="1:18" ht="12.75">
      <c r="A7" s="470" t="s">
        <v>383</v>
      </c>
      <c r="B7" s="469"/>
      <c r="C7" s="449"/>
      <c r="D7" s="449"/>
      <c r="E7" s="449"/>
      <c r="F7" s="449"/>
      <c r="G7" s="449"/>
      <c r="H7" s="449"/>
      <c r="I7" s="449"/>
      <c r="J7" s="449"/>
      <c r="K7" s="449"/>
      <c r="L7" s="449"/>
      <c r="M7" s="449"/>
      <c r="N7" s="449"/>
      <c r="O7" s="449"/>
      <c r="P7" s="449"/>
      <c r="Q7" s="449"/>
      <c r="R7" s="449"/>
    </row>
    <row r="8" spans="1:18" ht="12.75">
      <c r="A8" s="470" t="s">
        <v>382</v>
      </c>
      <c r="B8" s="469"/>
      <c r="C8" s="469"/>
      <c r="D8" s="469"/>
      <c r="E8" s="449"/>
      <c r="F8" s="449"/>
      <c r="G8" s="449"/>
      <c r="H8" s="449"/>
      <c r="I8" s="449"/>
      <c r="J8" s="449"/>
      <c r="K8" s="449"/>
      <c r="L8" s="449"/>
      <c r="M8" s="449"/>
      <c r="N8" s="449"/>
      <c r="O8" s="449"/>
      <c r="P8" s="449"/>
      <c r="Q8" s="449"/>
      <c r="R8" s="449"/>
    </row>
    <row r="9" spans="1:18" ht="12.75">
      <c r="A9" s="449"/>
      <c r="B9" s="449"/>
      <c r="C9" s="449"/>
      <c r="D9" s="449"/>
      <c r="E9" s="449"/>
      <c r="F9" s="449"/>
      <c r="G9" s="449"/>
      <c r="H9" s="449"/>
      <c r="I9" s="449"/>
      <c r="J9" s="449"/>
      <c r="K9" s="449"/>
      <c r="L9" s="449"/>
      <c r="M9" s="449"/>
      <c r="N9" s="449"/>
      <c r="O9" s="449"/>
      <c r="P9" s="449"/>
      <c r="Q9" s="449"/>
      <c r="R9" s="449"/>
    </row>
    <row r="10" spans="1:18" ht="12.75">
      <c r="A10" s="453" t="s">
        <v>399</v>
      </c>
      <c r="B10" s="452"/>
      <c r="C10" s="449"/>
      <c r="D10" s="449"/>
      <c r="E10" s="449"/>
      <c r="F10" s="449"/>
      <c r="G10" s="449"/>
      <c r="H10" s="449"/>
      <c r="I10" s="449"/>
      <c r="J10" s="449"/>
      <c r="K10" s="449"/>
      <c r="L10" s="449"/>
      <c r="M10" s="449"/>
      <c r="N10" s="449"/>
      <c r="O10" s="449"/>
      <c r="P10" s="449"/>
      <c r="Q10" s="449"/>
      <c r="R10" s="449"/>
    </row>
    <row r="11" spans="1:18" ht="12.75">
      <c r="A11" s="471" t="s">
        <v>398</v>
      </c>
      <c r="B11" s="469"/>
      <c r="C11" s="469"/>
      <c r="D11" s="469"/>
      <c r="E11" s="469"/>
      <c r="F11" s="456"/>
      <c r="G11" s="456"/>
      <c r="H11" s="456"/>
      <c r="I11" s="456"/>
      <c r="J11" s="456"/>
      <c r="K11" s="449"/>
      <c r="L11" s="449"/>
      <c r="M11" s="449"/>
      <c r="N11" s="449"/>
      <c r="O11" s="449"/>
      <c r="P11" s="449"/>
      <c r="Q11" s="449"/>
      <c r="R11" s="449"/>
    </row>
    <row r="12" spans="1:18" ht="12.75">
      <c r="A12" s="471" t="s">
        <v>397</v>
      </c>
      <c r="B12" s="469"/>
      <c r="C12" s="469"/>
      <c r="D12" s="469"/>
      <c r="E12" s="469"/>
      <c r="F12" s="469"/>
      <c r="G12" s="469"/>
      <c r="H12" s="469"/>
      <c r="I12" s="456"/>
      <c r="J12" s="456"/>
      <c r="K12" s="456"/>
      <c r="L12" s="456"/>
      <c r="M12" s="456"/>
      <c r="N12" s="449"/>
      <c r="O12" s="449"/>
      <c r="P12" s="449"/>
      <c r="Q12" s="449"/>
      <c r="R12" s="449"/>
    </row>
    <row r="13" spans="1:18" ht="12.75">
      <c r="A13" s="471" t="s">
        <v>396</v>
      </c>
      <c r="B13" s="469"/>
      <c r="C13" s="469"/>
      <c r="D13" s="469"/>
      <c r="E13" s="469"/>
      <c r="F13" s="469"/>
      <c r="G13" s="469"/>
      <c r="H13" s="469"/>
      <c r="I13" s="469"/>
      <c r="J13" s="469"/>
      <c r="K13" s="469"/>
      <c r="L13" s="469"/>
      <c r="M13" s="456"/>
      <c r="N13" s="456"/>
      <c r="O13" s="456"/>
      <c r="P13" s="456"/>
      <c r="Q13" s="456"/>
      <c r="R13" s="456"/>
    </row>
    <row r="14" spans="1:18" ht="12.75">
      <c r="A14" s="471" t="s">
        <v>395</v>
      </c>
      <c r="B14" s="469"/>
      <c r="C14" s="469"/>
      <c r="D14" s="469"/>
      <c r="E14" s="469"/>
      <c r="F14" s="469"/>
      <c r="G14" s="469"/>
      <c r="H14" s="469"/>
      <c r="I14" s="469"/>
      <c r="J14" s="469"/>
      <c r="K14" s="469"/>
      <c r="L14" s="456"/>
      <c r="M14" s="456"/>
      <c r="N14" s="456"/>
      <c r="O14" s="456"/>
      <c r="P14" s="456"/>
      <c r="Q14" s="456"/>
      <c r="R14" s="449"/>
    </row>
    <row r="15" spans="1:18" ht="12.75">
      <c r="A15" s="471" t="s">
        <v>151</v>
      </c>
      <c r="B15" s="469"/>
      <c r="C15" s="469"/>
      <c r="D15" s="469"/>
      <c r="E15" s="469"/>
      <c r="F15" s="469"/>
      <c r="G15" s="469"/>
      <c r="H15" s="469"/>
      <c r="I15" s="454"/>
      <c r="J15" s="454"/>
      <c r="K15" s="454"/>
      <c r="L15" s="454"/>
      <c r="M15" s="454"/>
      <c r="N15" s="454"/>
      <c r="O15" s="454"/>
      <c r="P15" s="454"/>
      <c r="Q15" s="454"/>
      <c r="R15" s="454"/>
    </row>
    <row r="16" spans="1:18" ht="12.75">
      <c r="A16" s="455"/>
      <c r="B16" s="454"/>
      <c r="C16" s="454"/>
      <c r="D16" s="454"/>
      <c r="E16" s="454"/>
      <c r="F16" s="454"/>
      <c r="G16" s="454"/>
      <c r="H16" s="454"/>
      <c r="I16" s="454"/>
      <c r="J16" s="454"/>
      <c r="K16" s="454"/>
      <c r="L16" s="454"/>
      <c r="M16" s="454"/>
      <c r="N16" s="454"/>
      <c r="O16" s="454"/>
      <c r="P16" s="454"/>
      <c r="Q16" s="454"/>
      <c r="R16" s="454"/>
    </row>
    <row r="17" spans="1:18" ht="12.75">
      <c r="A17" s="470" t="s">
        <v>381</v>
      </c>
      <c r="B17" s="469"/>
      <c r="C17" s="469"/>
      <c r="D17" s="469"/>
      <c r="E17" s="469"/>
      <c r="F17" s="469"/>
      <c r="G17" s="469"/>
      <c r="H17" s="469"/>
      <c r="I17" s="454"/>
      <c r="J17" s="454"/>
      <c r="K17" s="454"/>
      <c r="L17" s="454"/>
      <c r="M17" s="454"/>
      <c r="N17" s="454"/>
      <c r="O17" s="454"/>
      <c r="P17" s="454"/>
      <c r="Q17" s="454"/>
      <c r="R17" s="454"/>
    </row>
    <row r="18" spans="1:18" ht="12.75">
      <c r="A18" s="470" t="s">
        <v>380</v>
      </c>
      <c r="B18" s="469"/>
      <c r="C18" s="469"/>
      <c r="D18" s="469"/>
      <c r="E18" s="469"/>
      <c r="F18" s="449"/>
      <c r="G18" s="449"/>
      <c r="H18" s="449"/>
      <c r="I18" s="449"/>
      <c r="J18" s="449"/>
      <c r="K18" s="449"/>
      <c r="L18" s="449"/>
      <c r="M18" s="449"/>
      <c r="N18" s="449"/>
      <c r="O18" s="449"/>
      <c r="P18" s="449"/>
      <c r="Q18" s="449"/>
      <c r="R18" s="449"/>
    </row>
    <row r="19" spans="1:18" ht="12.75">
      <c r="A19" s="449"/>
      <c r="B19" s="449"/>
      <c r="C19" s="449"/>
      <c r="D19" s="449"/>
      <c r="E19" s="449"/>
      <c r="F19" s="449"/>
      <c r="G19" s="449"/>
      <c r="H19" s="449"/>
      <c r="I19" s="449"/>
      <c r="J19" s="449"/>
      <c r="K19" s="449"/>
      <c r="L19" s="449"/>
      <c r="M19" s="449"/>
      <c r="N19" s="449"/>
      <c r="O19" s="449"/>
      <c r="P19" s="449"/>
      <c r="Q19" s="449"/>
      <c r="R19" s="449"/>
    </row>
    <row r="20" spans="1:18" ht="12.75">
      <c r="A20" s="453" t="s">
        <v>152</v>
      </c>
      <c r="B20" s="452"/>
      <c r="C20" s="449"/>
      <c r="D20" s="449"/>
      <c r="E20" s="449"/>
      <c r="F20" s="449"/>
      <c r="G20" s="449"/>
      <c r="H20" s="449"/>
      <c r="I20" s="449"/>
      <c r="J20" s="449"/>
      <c r="K20" s="449"/>
      <c r="L20" s="449"/>
      <c r="M20" s="449"/>
      <c r="N20" s="449"/>
      <c r="O20" s="449"/>
      <c r="P20" s="449"/>
      <c r="Q20" s="449"/>
      <c r="R20" s="449"/>
    </row>
    <row r="21" spans="1:18" ht="12.75">
      <c r="A21" s="449" t="s">
        <v>153</v>
      </c>
      <c r="B21" s="470" t="s">
        <v>154</v>
      </c>
      <c r="C21" s="469"/>
      <c r="D21" s="469"/>
      <c r="E21" s="469"/>
      <c r="F21" s="469"/>
      <c r="G21" s="449"/>
      <c r="H21" s="449"/>
      <c r="I21" s="449"/>
      <c r="J21" s="449"/>
      <c r="K21" s="449"/>
      <c r="L21" s="449"/>
      <c r="M21" s="449"/>
      <c r="N21" s="449"/>
      <c r="O21" s="449"/>
      <c r="P21" s="449"/>
      <c r="Q21" s="449"/>
      <c r="R21" s="449"/>
    </row>
    <row r="22" spans="1:18" ht="12.75">
      <c r="A22" s="449"/>
      <c r="B22" s="449"/>
      <c r="C22" s="449"/>
      <c r="D22" s="449"/>
      <c r="E22" s="449"/>
      <c r="F22" s="449"/>
      <c r="G22" s="449"/>
      <c r="H22" s="449"/>
      <c r="I22" s="449"/>
      <c r="J22" s="449"/>
      <c r="K22" s="449"/>
      <c r="L22" s="449"/>
      <c r="M22" s="449"/>
      <c r="N22" s="449"/>
      <c r="O22" s="449"/>
      <c r="P22" s="449"/>
      <c r="Q22" s="449"/>
      <c r="R22" s="449"/>
    </row>
    <row r="23" spans="1:18" ht="15">
      <c r="A23" s="449" t="s">
        <v>155</v>
      </c>
      <c r="B23" s="472" t="s">
        <v>156</v>
      </c>
      <c r="C23" s="469"/>
      <c r="D23" s="469"/>
      <c r="E23" s="469"/>
      <c r="F23" s="469"/>
      <c r="G23" s="469"/>
      <c r="H23" s="469"/>
      <c r="I23" s="469"/>
      <c r="J23" s="469"/>
      <c r="K23" s="469"/>
      <c r="L23" s="449"/>
      <c r="M23" s="449"/>
      <c r="N23" s="449"/>
      <c r="O23" s="449"/>
      <c r="P23" s="449"/>
      <c r="Q23" s="449"/>
      <c r="R23" s="449"/>
    </row>
    <row r="24" spans="1:18" ht="15">
      <c r="A24" s="449"/>
      <c r="B24" s="451"/>
      <c r="C24" s="449"/>
      <c r="D24" s="449"/>
      <c r="E24" s="449"/>
      <c r="F24" s="449"/>
      <c r="G24" s="449"/>
      <c r="H24" s="449"/>
      <c r="I24" s="449"/>
      <c r="J24" s="449"/>
      <c r="K24" s="449"/>
      <c r="L24" s="449"/>
      <c r="M24" s="449"/>
      <c r="N24" s="449"/>
      <c r="O24" s="449"/>
      <c r="P24" s="449"/>
      <c r="Q24" s="449"/>
      <c r="R24" s="449"/>
    </row>
    <row r="25" spans="1:18" ht="15">
      <c r="A25" s="449" t="s">
        <v>394</v>
      </c>
      <c r="B25" s="472" t="s">
        <v>379</v>
      </c>
      <c r="C25" s="469"/>
      <c r="D25" s="469"/>
      <c r="E25" s="469"/>
      <c r="F25" s="469"/>
      <c r="G25" s="469"/>
      <c r="H25" s="469"/>
      <c r="I25" s="449"/>
      <c r="J25" s="449"/>
      <c r="K25" s="449"/>
      <c r="L25" s="449"/>
      <c r="M25" s="449"/>
      <c r="N25" s="449"/>
      <c r="O25" s="449"/>
      <c r="P25" s="449"/>
      <c r="Q25" s="449"/>
      <c r="R25" s="449"/>
    </row>
    <row r="26" spans="1:18" ht="12.75">
      <c r="A26" s="449"/>
      <c r="B26" s="449"/>
      <c r="C26" s="449"/>
      <c r="D26" s="449"/>
      <c r="E26" s="449"/>
      <c r="F26" s="449"/>
      <c r="G26" s="449"/>
      <c r="H26" s="449"/>
      <c r="I26" s="449"/>
      <c r="J26" s="449"/>
      <c r="K26" s="449"/>
      <c r="L26" s="449"/>
      <c r="M26" s="449"/>
      <c r="N26" s="449"/>
      <c r="O26" s="449"/>
      <c r="P26" s="449"/>
      <c r="Q26" s="449"/>
      <c r="R26" s="449"/>
    </row>
    <row r="27" spans="1:18" ht="12.75">
      <c r="A27" s="449" t="s">
        <v>157</v>
      </c>
      <c r="B27" s="470" t="s">
        <v>158</v>
      </c>
      <c r="C27" s="469"/>
      <c r="D27" s="469"/>
      <c r="E27" s="469"/>
      <c r="F27" s="469"/>
      <c r="G27" s="469"/>
      <c r="H27" s="469"/>
      <c r="I27" s="449"/>
      <c r="J27" s="449"/>
      <c r="K27" s="449"/>
      <c r="L27" s="449"/>
      <c r="M27" s="449"/>
      <c r="N27" s="449"/>
      <c r="O27" s="449"/>
      <c r="P27" s="449"/>
      <c r="Q27" s="449"/>
      <c r="R27" s="449"/>
    </row>
    <row r="28" spans="1:18" ht="12.75">
      <c r="A28" s="449"/>
      <c r="B28" s="470" t="s">
        <v>159</v>
      </c>
      <c r="C28" s="469"/>
      <c r="D28" s="469"/>
      <c r="E28" s="449"/>
      <c r="F28" s="449"/>
      <c r="G28" s="449"/>
      <c r="H28" s="449"/>
      <c r="I28" s="449"/>
      <c r="J28" s="449"/>
      <c r="K28" s="449"/>
      <c r="L28" s="449"/>
      <c r="M28" s="449"/>
      <c r="N28" s="449"/>
      <c r="O28" s="449"/>
      <c r="P28" s="449"/>
      <c r="Q28" s="449"/>
      <c r="R28" s="449"/>
    </row>
    <row r="29" spans="1:18" ht="12.75">
      <c r="A29" s="449"/>
      <c r="B29" s="470" t="s">
        <v>160</v>
      </c>
      <c r="C29" s="469"/>
      <c r="D29" s="449"/>
      <c r="E29" s="449"/>
      <c r="F29" s="449"/>
      <c r="G29" s="449"/>
      <c r="H29" s="449"/>
      <c r="I29" s="449"/>
      <c r="J29" s="449"/>
      <c r="K29" s="449"/>
      <c r="L29" s="449"/>
      <c r="M29" s="449"/>
      <c r="N29" s="449"/>
      <c r="O29" s="449"/>
      <c r="P29" s="449"/>
      <c r="Q29" s="449"/>
      <c r="R29" s="449"/>
    </row>
    <row r="30" spans="1:18" ht="12.75">
      <c r="A30" s="449"/>
      <c r="B30" s="449"/>
      <c r="C30" s="449"/>
      <c r="D30" s="449"/>
      <c r="E30" s="449"/>
      <c r="F30" s="449"/>
      <c r="G30" s="449"/>
      <c r="H30" s="449"/>
      <c r="I30" s="449"/>
      <c r="J30" s="449"/>
      <c r="K30" s="449"/>
      <c r="L30" s="449"/>
      <c r="M30" s="449"/>
      <c r="N30" s="449"/>
      <c r="O30" s="449"/>
      <c r="P30" s="449"/>
      <c r="Q30" s="449"/>
      <c r="R30" s="449"/>
    </row>
    <row r="31" spans="1:18" ht="15">
      <c r="A31" s="449" t="s">
        <v>393</v>
      </c>
      <c r="B31" s="472" t="s">
        <v>392</v>
      </c>
      <c r="C31" s="469"/>
      <c r="D31" s="469"/>
      <c r="E31" s="469"/>
      <c r="F31" s="469"/>
      <c r="G31" s="469"/>
      <c r="H31" s="449"/>
      <c r="I31" s="449"/>
      <c r="J31" s="449"/>
      <c r="K31" s="449"/>
      <c r="L31" s="449"/>
      <c r="M31" s="449"/>
      <c r="N31" s="449"/>
      <c r="O31" s="449"/>
      <c r="P31" s="449"/>
      <c r="Q31" s="449"/>
      <c r="R31" s="449"/>
    </row>
    <row r="32" spans="1:18" ht="12.75">
      <c r="A32" s="449"/>
      <c r="B32" s="449"/>
      <c r="C32" s="449"/>
      <c r="D32" s="449"/>
      <c r="E32" s="449"/>
      <c r="F32" s="449"/>
      <c r="G32" s="449"/>
      <c r="H32" s="449"/>
      <c r="I32" s="449"/>
      <c r="J32" s="449"/>
      <c r="K32" s="449"/>
      <c r="L32" s="449"/>
      <c r="M32" s="449"/>
      <c r="N32" s="449"/>
      <c r="O32" s="449"/>
      <c r="P32" s="449"/>
      <c r="Q32" s="449"/>
      <c r="R32" s="449"/>
    </row>
    <row r="33" spans="1:18" ht="12.75">
      <c r="A33" s="449" t="s">
        <v>378</v>
      </c>
      <c r="B33" s="473" t="s">
        <v>377</v>
      </c>
      <c r="C33" s="469"/>
      <c r="D33" s="469"/>
      <c r="E33" s="469"/>
      <c r="F33" s="469"/>
      <c r="G33" s="469"/>
      <c r="H33" s="449"/>
      <c r="I33" s="449"/>
      <c r="J33" s="449"/>
      <c r="K33" s="449"/>
      <c r="L33" s="449"/>
      <c r="M33" s="449"/>
      <c r="N33" s="449"/>
      <c r="O33" s="449"/>
      <c r="P33" s="449"/>
      <c r="Q33" s="449"/>
      <c r="R33" s="449"/>
    </row>
    <row r="34" spans="1:18" ht="12.75">
      <c r="A34" s="449"/>
      <c r="B34" s="470" t="s">
        <v>376</v>
      </c>
      <c r="C34" s="469"/>
      <c r="D34" s="469"/>
      <c r="E34" s="469"/>
      <c r="F34" s="469"/>
      <c r="G34" s="469"/>
      <c r="H34" s="469"/>
      <c r="I34" s="449"/>
      <c r="J34" s="449"/>
      <c r="K34" s="449"/>
      <c r="L34" s="449"/>
      <c r="M34" s="449"/>
      <c r="N34" s="449"/>
      <c r="O34" s="449"/>
      <c r="P34" s="449"/>
      <c r="Q34" s="449"/>
      <c r="R34" s="449"/>
    </row>
    <row r="35" spans="1:18" ht="12.75">
      <c r="A35" s="449"/>
      <c r="B35" s="470" t="s">
        <v>375</v>
      </c>
      <c r="C35" s="469"/>
      <c r="D35" s="469"/>
      <c r="E35" s="449"/>
      <c r="F35" s="449"/>
      <c r="G35" s="449"/>
      <c r="H35" s="449"/>
      <c r="I35" s="449"/>
      <c r="J35" s="449"/>
      <c r="K35" s="449"/>
      <c r="L35" s="449"/>
      <c r="M35" s="449"/>
      <c r="N35" s="449"/>
      <c r="O35" s="449"/>
      <c r="P35" s="449"/>
      <c r="Q35" s="449"/>
      <c r="R35" s="449"/>
    </row>
    <row r="36" spans="1:18" ht="12.75">
      <c r="A36" s="449"/>
      <c r="B36" s="449"/>
      <c r="C36" s="449"/>
      <c r="D36" s="449"/>
      <c r="E36" s="449"/>
      <c r="F36" s="449"/>
      <c r="G36" s="449"/>
      <c r="H36" s="449"/>
      <c r="I36" s="449"/>
      <c r="J36" s="449"/>
      <c r="K36" s="449"/>
      <c r="L36" s="449"/>
      <c r="M36" s="449"/>
      <c r="N36" s="449"/>
      <c r="O36" s="449"/>
      <c r="P36" s="449"/>
      <c r="Q36" s="449"/>
      <c r="R36" s="449"/>
    </row>
    <row r="37" spans="1:18" ht="12.75">
      <c r="A37" s="449" t="s">
        <v>161</v>
      </c>
      <c r="B37" s="470" t="s">
        <v>374</v>
      </c>
      <c r="C37" s="469"/>
      <c r="D37" s="469"/>
      <c r="E37" s="469"/>
      <c r="F37" s="469"/>
      <c r="G37" s="469"/>
      <c r="H37" s="449"/>
      <c r="I37" s="449"/>
      <c r="J37" s="449"/>
      <c r="K37" s="449"/>
      <c r="L37" s="449"/>
      <c r="M37" s="449"/>
      <c r="N37" s="449"/>
      <c r="O37" s="449"/>
      <c r="P37" s="449"/>
      <c r="Q37" s="449"/>
      <c r="R37" s="449"/>
    </row>
    <row r="38" spans="1:18" ht="12.75">
      <c r="A38" s="449"/>
      <c r="B38" s="449"/>
      <c r="C38" s="449"/>
      <c r="D38" s="449"/>
      <c r="E38" s="449"/>
      <c r="F38" s="449"/>
      <c r="G38" s="449"/>
      <c r="H38" s="449"/>
      <c r="I38" s="449"/>
      <c r="J38" s="449"/>
      <c r="K38" s="449"/>
      <c r="L38" s="449"/>
      <c r="M38" s="449"/>
      <c r="N38" s="449"/>
      <c r="O38" s="449"/>
      <c r="P38" s="449"/>
      <c r="Q38" s="449"/>
      <c r="R38" s="449"/>
    </row>
    <row r="39" spans="1:18" ht="12.75">
      <c r="A39" s="449" t="s">
        <v>391</v>
      </c>
      <c r="B39" s="470" t="s">
        <v>373</v>
      </c>
      <c r="C39" s="469"/>
      <c r="D39" s="469"/>
      <c r="E39" s="469"/>
      <c r="F39" s="469"/>
      <c r="G39" s="469"/>
      <c r="H39" s="449"/>
      <c r="I39" s="449"/>
      <c r="J39" s="449"/>
      <c r="K39" s="449"/>
      <c r="L39" s="449"/>
      <c r="M39" s="449"/>
      <c r="N39" s="449"/>
      <c r="O39" s="449"/>
      <c r="P39" s="449"/>
      <c r="Q39" s="449"/>
      <c r="R39" s="449"/>
    </row>
    <row r="40" spans="1:18" ht="12.75">
      <c r="A40" s="449"/>
      <c r="B40" s="449"/>
      <c r="C40" s="449"/>
      <c r="D40" s="449"/>
      <c r="E40" s="449"/>
      <c r="F40" s="449"/>
      <c r="G40" s="449"/>
      <c r="H40" s="449"/>
      <c r="I40" s="449"/>
      <c r="J40" s="449"/>
      <c r="K40" s="449"/>
      <c r="L40" s="449"/>
      <c r="M40" s="449"/>
      <c r="N40" s="449"/>
      <c r="O40" s="449"/>
      <c r="P40" s="449"/>
      <c r="Q40" s="449"/>
      <c r="R40" s="449"/>
    </row>
    <row r="41" spans="1:18" ht="12.75">
      <c r="A41" s="449"/>
      <c r="B41" s="449"/>
      <c r="C41" s="449"/>
      <c r="D41" s="449"/>
      <c r="E41" s="449"/>
      <c r="F41" s="449"/>
      <c r="G41" s="449"/>
      <c r="H41" s="449"/>
      <c r="I41" s="449"/>
      <c r="J41" s="449"/>
      <c r="K41" s="449"/>
      <c r="L41" s="449"/>
      <c r="M41" s="449"/>
      <c r="N41" s="449"/>
      <c r="O41" s="449"/>
      <c r="P41" s="449"/>
      <c r="Q41" s="449"/>
      <c r="R41" s="449"/>
    </row>
    <row r="42" spans="1:18" ht="12.75">
      <c r="A42" s="453" t="s">
        <v>162</v>
      </c>
      <c r="B42" s="452"/>
      <c r="C42" s="449"/>
      <c r="D42" s="449"/>
      <c r="E42" s="449"/>
      <c r="F42" s="449"/>
      <c r="G42" s="449"/>
      <c r="H42" s="449"/>
      <c r="I42" s="449"/>
      <c r="J42" s="449"/>
      <c r="K42" s="449"/>
      <c r="L42" s="449"/>
      <c r="M42" s="449"/>
      <c r="N42" s="449"/>
      <c r="O42" s="449"/>
      <c r="P42" s="449"/>
      <c r="Q42" s="449"/>
      <c r="R42" s="449"/>
    </row>
    <row r="43" spans="1:18" ht="12.75">
      <c r="A43" s="470" t="s">
        <v>390</v>
      </c>
      <c r="B43" s="469"/>
      <c r="C43" s="469"/>
      <c r="D43" s="469"/>
      <c r="E43" s="469"/>
      <c r="F43" s="469"/>
      <c r="G43" s="469"/>
      <c r="H43" s="469"/>
      <c r="I43" s="469"/>
      <c r="J43" s="469"/>
      <c r="K43" s="469"/>
      <c r="L43" s="469"/>
      <c r="M43" s="449"/>
      <c r="N43" s="449"/>
      <c r="O43" s="449"/>
      <c r="P43" s="449"/>
      <c r="Q43" s="449"/>
      <c r="R43" s="449"/>
    </row>
    <row r="44" spans="1:18" ht="12.75">
      <c r="A44" s="468" t="s">
        <v>389</v>
      </c>
      <c r="B44" s="469"/>
      <c r="C44" s="469"/>
      <c r="D44" s="469"/>
      <c r="E44" s="469"/>
      <c r="F44" s="469"/>
      <c r="G44" s="469"/>
      <c r="H44" s="469"/>
      <c r="I44" s="469"/>
      <c r="J44" s="449"/>
      <c r="K44" s="449"/>
      <c r="L44" s="449"/>
      <c r="M44" s="449"/>
      <c r="N44" s="449"/>
      <c r="O44" s="449"/>
      <c r="P44" s="449"/>
      <c r="Q44" s="449"/>
      <c r="R44" s="449"/>
    </row>
    <row r="45" spans="1:18" ht="15">
      <c r="A45" s="472" t="s">
        <v>388</v>
      </c>
      <c r="B45" s="469"/>
      <c r="C45" s="469"/>
      <c r="D45" s="469"/>
      <c r="E45" s="469"/>
      <c r="F45" s="469"/>
      <c r="G45" s="469"/>
      <c r="H45" s="469"/>
      <c r="I45" s="469"/>
      <c r="J45" s="449"/>
      <c r="K45" s="449"/>
      <c r="L45" s="449"/>
      <c r="M45" s="449"/>
      <c r="N45" s="449"/>
      <c r="O45" s="449"/>
      <c r="P45" s="449"/>
      <c r="Q45" s="449"/>
      <c r="R45" s="449"/>
    </row>
    <row r="46" spans="1:18" ht="12.75">
      <c r="A46" s="449"/>
      <c r="B46" s="449"/>
      <c r="C46" s="449"/>
      <c r="D46" s="449"/>
      <c r="E46" s="449"/>
      <c r="F46" s="449"/>
      <c r="G46" s="449"/>
      <c r="H46" s="449"/>
      <c r="I46" s="449"/>
      <c r="J46" s="449"/>
      <c r="K46" s="449"/>
      <c r="L46" s="449"/>
      <c r="M46" s="449"/>
      <c r="N46" s="449"/>
      <c r="O46" s="449"/>
      <c r="P46" s="449"/>
      <c r="Q46" s="449"/>
      <c r="R46" s="449"/>
    </row>
    <row r="47" spans="1:18" ht="12.75">
      <c r="A47" s="449"/>
      <c r="B47" s="449"/>
      <c r="C47" s="449"/>
      <c r="D47" s="449"/>
      <c r="E47" s="449"/>
      <c r="F47" s="449"/>
      <c r="G47" s="449"/>
      <c r="H47" s="449"/>
      <c r="I47" s="449"/>
      <c r="J47" s="449"/>
      <c r="K47" s="449"/>
      <c r="L47" s="449"/>
      <c r="M47" s="449"/>
      <c r="N47" s="449"/>
      <c r="O47" s="449"/>
      <c r="P47" s="449"/>
      <c r="Q47" s="449"/>
      <c r="R47" s="449"/>
    </row>
    <row r="48" spans="1:18" ht="12.75">
      <c r="A48" s="449"/>
      <c r="B48" s="449"/>
      <c r="C48" s="449"/>
      <c r="D48" s="449"/>
      <c r="E48" s="449"/>
      <c r="F48" s="449"/>
      <c r="G48" s="449"/>
      <c r="H48" s="449"/>
      <c r="I48" s="449"/>
      <c r="J48" s="449"/>
      <c r="K48" s="449"/>
      <c r="L48" s="449"/>
      <c r="M48" s="449"/>
      <c r="N48" s="449"/>
      <c r="O48" s="449"/>
      <c r="P48" s="449"/>
      <c r="Q48" s="449"/>
      <c r="R48" s="449"/>
    </row>
    <row r="49" spans="1:18" ht="12.75">
      <c r="A49" s="449"/>
      <c r="B49" s="449"/>
      <c r="C49" s="449"/>
      <c r="D49" s="449"/>
      <c r="E49" s="449"/>
      <c r="F49" s="449"/>
      <c r="G49" s="449"/>
      <c r="H49" s="449"/>
      <c r="I49" s="449"/>
      <c r="J49" s="449"/>
      <c r="K49" s="449"/>
      <c r="L49" s="449"/>
      <c r="M49" s="449"/>
      <c r="N49" s="449"/>
      <c r="O49" s="449"/>
      <c r="P49" s="449"/>
      <c r="Q49" s="449"/>
      <c r="R49" s="449"/>
    </row>
    <row r="50" spans="1:18" ht="12.75">
      <c r="A50" s="449"/>
      <c r="B50" s="449"/>
      <c r="C50" s="449"/>
      <c r="D50" s="449"/>
      <c r="E50" s="449"/>
      <c r="F50" s="449"/>
      <c r="G50" s="449"/>
      <c r="H50" s="449"/>
      <c r="I50" s="449"/>
      <c r="J50" s="449"/>
      <c r="K50" s="449"/>
      <c r="L50" s="449"/>
      <c r="M50" s="449"/>
      <c r="N50" s="449"/>
      <c r="O50" s="449"/>
      <c r="P50" s="449"/>
      <c r="Q50" s="449"/>
      <c r="R50" s="449"/>
    </row>
    <row r="51" spans="1:18" ht="12.75">
      <c r="A51" s="449"/>
      <c r="B51" s="449"/>
      <c r="C51" s="449"/>
      <c r="D51" s="449"/>
      <c r="E51" s="449"/>
      <c r="F51" s="449"/>
      <c r="G51" s="449"/>
      <c r="H51" s="449"/>
      <c r="I51" s="449"/>
      <c r="J51" s="449"/>
      <c r="K51" s="449"/>
      <c r="L51" s="449"/>
      <c r="M51" s="449"/>
      <c r="N51" s="449"/>
      <c r="O51" s="449"/>
      <c r="P51" s="449"/>
      <c r="Q51" s="449"/>
      <c r="R51" s="449"/>
    </row>
    <row r="52" spans="1:18" ht="12.75">
      <c r="A52" s="449"/>
      <c r="B52" s="449"/>
      <c r="C52" s="449"/>
      <c r="D52" s="449"/>
      <c r="E52" s="449"/>
      <c r="F52" s="449"/>
      <c r="G52" s="449"/>
      <c r="H52" s="449"/>
      <c r="I52" s="449"/>
      <c r="J52" s="449"/>
      <c r="K52" s="449"/>
      <c r="L52" s="449"/>
      <c r="M52" s="449"/>
      <c r="N52" s="449"/>
      <c r="O52" s="449"/>
      <c r="P52" s="449"/>
      <c r="Q52" s="449"/>
      <c r="R52" s="449"/>
    </row>
    <row r="53" spans="1:18" ht="12.75">
      <c r="A53" s="449"/>
      <c r="B53" s="449"/>
      <c r="C53" s="449"/>
      <c r="D53" s="449"/>
      <c r="E53" s="449"/>
      <c r="F53" s="449"/>
      <c r="G53" s="449"/>
      <c r="H53" s="449"/>
      <c r="I53" s="449"/>
      <c r="J53" s="449"/>
      <c r="K53" s="449"/>
      <c r="L53" s="449"/>
      <c r="M53" s="449"/>
      <c r="N53" s="449"/>
      <c r="O53" s="449"/>
      <c r="P53" s="449"/>
      <c r="Q53" s="449"/>
      <c r="R53" s="449"/>
    </row>
    <row r="54" spans="1:18" ht="12.75">
      <c r="A54" s="449"/>
      <c r="B54" s="449"/>
      <c r="C54" s="449"/>
      <c r="D54" s="449"/>
      <c r="E54" s="449"/>
      <c r="F54" s="449"/>
      <c r="G54" s="449"/>
      <c r="H54" s="449"/>
      <c r="I54" s="449"/>
      <c r="J54" s="449"/>
      <c r="K54" s="449"/>
      <c r="L54" s="449"/>
      <c r="M54" s="449"/>
      <c r="N54" s="449"/>
      <c r="O54" s="449"/>
      <c r="P54" s="449"/>
      <c r="Q54" s="449"/>
      <c r="R54" s="449"/>
    </row>
    <row r="55" spans="1:18" ht="12.75">
      <c r="A55" s="449"/>
      <c r="B55" s="449"/>
      <c r="C55" s="449"/>
      <c r="D55" s="449"/>
      <c r="E55" s="449"/>
      <c r="F55" s="449"/>
      <c r="G55" s="449"/>
      <c r="H55" s="449"/>
      <c r="I55" s="449"/>
      <c r="J55" s="449"/>
      <c r="K55" s="449"/>
      <c r="L55" s="449"/>
      <c r="M55" s="449"/>
      <c r="N55" s="449"/>
      <c r="O55" s="449"/>
      <c r="P55" s="449"/>
      <c r="Q55" s="449"/>
      <c r="R55" s="449"/>
    </row>
    <row r="56" spans="1:18" ht="12.75">
      <c r="A56" s="449"/>
      <c r="B56" s="449"/>
      <c r="C56" s="449"/>
      <c r="D56" s="449"/>
      <c r="E56" s="449"/>
      <c r="F56" s="449"/>
      <c r="G56" s="449"/>
      <c r="H56" s="449"/>
      <c r="I56" s="449"/>
      <c r="J56" s="449"/>
      <c r="K56" s="449"/>
      <c r="L56" s="449"/>
      <c r="M56" s="449"/>
      <c r="N56" s="449"/>
      <c r="O56" s="449"/>
      <c r="P56" s="449"/>
      <c r="Q56" s="449"/>
      <c r="R56" s="449"/>
    </row>
    <row r="57" spans="1:18" ht="12.75">
      <c r="A57" s="449"/>
      <c r="B57" s="449"/>
      <c r="C57" s="449"/>
      <c r="D57" s="449"/>
      <c r="E57" s="449"/>
      <c r="F57" s="449"/>
      <c r="G57" s="449"/>
      <c r="H57" s="449"/>
      <c r="I57" s="449"/>
      <c r="J57" s="449"/>
      <c r="K57" s="449"/>
      <c r="L57" s="449"/>
      <c r="M57" s="449"/>
      <c r="N57" s="449"/>
      <c r="O57" s="449"/>
      <c r="P57" s="449"/>
      <c r="Q57" s="449"/>
      <c r="R57" s="449"/>
    </row>
    <row r="58" spans="1:18" ht="12.75">
      <c r="A58" s="450"/>
      <c r="B58" s="449"/>
      <c r="C58" s="449"/>
      <c r="D58" s="449"/>
      <c r="E58" s="449"/>
      <c r="F58" s="449"/>
      <c r="G58" s="449"/>
      <c r="H58" s="449"/>
      <c r="I58" s="449"/>
      <c r="J58" s="449"/>
      <c r="K58" s="449"/>
      <c r="L58" s="449"/>
      <c r="M58" s="449"/>
      <c r="N58" s="449"/>
      <c r="O58" s="449"/>
      <c r="P58" s="449"/>
      <c r="Q58" s="449"/>
      <c r="R58" s="449"/>
    </row>
  </sheetData>
  <mergeCells count="29">
    <mergeCell ref="B37:G37"/>
    <mergeCell ref="B39:G39"/>
    <mergeCell ref="A43:L43"/>
    <mergeCell ref="A44:I44"/>
    <mergeCell ref="A45:I45"/>
    <mergeCell ref="A14:K14"/>
    <mergeCell ref="A15:H15"/>
    <mergeCell ref="B35:D35"/>
    <mergeCell ref="A17:H17"/>
    <mergeCell ref="A18:E18"/>
    <mergeCell ref="B21:F21"/>
    <mergeCell ref="B23:K23"/>
    <mergeCell ref="B25:H25"/>
    <mergeCell ref="B27:H27"/>
    <mergeCell ref="B28:D28"/>
    <mergeCell ref="B29:C29"/>
    <mergeCell ref="B31:G31"/>
    <mergeCell ref="B33:G33"/>
    <mergeCell ref="B34:H34"/>
    <mergeCell ref="A7:B7"/>
    <mergeCell ref="A8:D8"/>
    <mergeCell ref="A11:E11"/>
    <mergeCell ref="A12:H12"/>
    <mergeCell ref="A13:L13"/>
    <mergeCell ref="A2:F2"/>
    <mergeCell ref="A3:C3"/>
    <mergeCell ref="A4:G4"/>
    <mergeCell ref="A5:F5"/>
    <mergeCell ref="A6:D6"/>
  </mergeCells>
  <hyperlinks>
    <hyperlink ref="A2" r:id="rId1" xr:uid="{72BC42E0-A453-4E45-8C71-3565B9860716}"/>
    <hyperlink ref="B23" r:id="rId2" xr:uid="{A4312D03-B83E-D041-AF65-16A3700F9CEB}"/>
    <hyperlink ref="B25" r:id="rId3" xr:uid="{3C9C41EE-2EF1-3A41-91FE-6FEAA4723DE3}"/>
    <hyperlink ref="B31" r:id="rId4" xr:uid="{F283E148-606B-8149-A4D1-B8916F3AE982}"/>
    <hyperlink ref="A44" r:id="rId5" xr:uid="{9E05D791-4EA6-354D-93E0-7EDA8E462B16}"/>
    <hyperlink ref="A45" r:id="rId6" xr:uid="{5E75713F-061B-8F42-9CCE-7028F05F3A5E}"/>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0"/>
  <sheetViews>
    <sheetView topLeftCell="A38" workbookViewId="0">
      <selection activeCell="V2" sqref="V2:V70"/>
    </sheetView>
  </sheetViews>
  <sheetFormatPr defaultColWidth="9.140625" defaultRowHeight="12.75"/>
  <cols>
    <col min="1" max="1" width="12.42578125" style="237" bestFit="1" customWidth="1"/>
    <col min="2" max="21" width="9.140625" style="237"/>
    <col min="22" max="22" width="13.85546875" style="36" bestFit="1" customWidth="1"/>
    <col min="23" max="16384" width="9.140625" style="237"/>
  </cols>
  <sheetData>
    <row r="1" spans="1:22" s="258" customFormat="1" ht="115.5" thickBot="1">
      <c r="A1" s="252" t="s">
        <v>11</v>
      </c>
      <c r="B1" s="253" t="s">
        <v>135</v>
      </c>
      <c r="C1" s="253" t="s">
        <v>136</v>
      </c>
      <c r="D1" s="254" t="s">
        <v>14</v>
      </c>
      <c r="E1" s="252" t="s">
        <v>3</v>
      </c>
      <c r="F1" s="252" t="s">
        <v>12</v>
      </c>
      <c r="G1" s="252" t="s">
        <v>13</v>
      </c>
      <c r="H1" s="252" t="s">
        <v>15</v>
      </c>
      <c r="I1" s="255" t="s">
        <v>16</v>
      </c>
      <c r="J1" s="254" t="s">
        <v>137</v>
      </c>
      <c r="K1" s="252" t="s">
        <v>138</v>
      </c>
      <c r="L1" s="252" t="s">
        <v>139</v>
      </c>
      <c r="M1" s="252" t="s">
        <v>140</v>
      </c>
      <c r="N1" s="256" t="s">
        <v>141</v>
      </c>
      <c r="O1" s="252" t="s">
        <v>142</v>
      </c>
      <c r="P1" s="252" t="s">
        <v>143</v>
      </c>
      <c r="Q1" s="252" t="s">
        <v>144</v>
      </c>
      <c r="R1" s="256" t="s">
        <v>145</v>
      </c>
      <c r="S1" s="252" t="s">
        <v>146</v>
      </c>
      <c r="T1" s="252" t="s">
        <v>147</v>
      </c>
      <c r="U1" s="255" t="s">
        <v>148</v>
      </c>
      <c r="V1" s="257" t="s">
        <v>149</v>
      </c>
    </row>
    <row r="2" spans="1:22" ht="13.5" thickTop="1">
      <c r="A2" s="259" t="s">
        <v>22</v>
      </c>
      <c r="B2" s="259" t="s">
        <v>134</v>
      </c>
      <c r="C2" s="259" t="s">
        <v>126</v>
      </c>
      <c r="D2" s="259">
        <v>1.1522000122070313</v>
      </c>
      <c r="E2" s="259">
        <v>3040</v>
      </c>
      <c r="F2" s="259">
        <v>1515</v>
      </c>
      <c r="G2" s="259">
        <v>1410</v>
      </c>
      <c r="H2" s="259">
        <v>2638.4308000282872</v>
      </c>
      <c r="I2" s="259">
        <v>1314.8758756719919</v>
      </c>
      <c r="J2" s="259">
        <v>1450</v>
      </c>
      <c r="K2" s="259">
        <v>725</v>
      </c>
      <c r="L2" s="259">
        <v>95</v>
      </c>
      <c r="M2" s="259">
        <v>110</v>
      </c>
      <c r="N2" s="260">
        <v>7.586206896551724E-2</v>
      </c>
      <c r="O2" s="259">
        <v>165</v>
      </c>
      <c r="P2" s="259">
        <v>320</v>
      </c>
      <c r="Q2" s="259">
        <v>485</v>
      </c>
      <c r="R2" s="260">
        <v>0.33448275862068966</v>
      </c>
      <c r="S2" s="259">
        <v>0</v>
      </c>
      <c r="T2" s="259">
        <v>15</v>
      </c>
      <c r="U2" s="259">
        <v>15</v>
      </c>
      <c r="V2" s="138" t="s">
        <v>4</v>
      </c>
    </row>
    <row r="3" spans="1:22">
      <c r="A3" s="259" t="s">
        <v>23</v>
      </c>
      <c r="B3" s="259" t="s">
        <v>134</v>
      </c>
      <c r="C3" s="259" t="s">
        <v>126</v>
      </c>
      <c r="D3" s="259">
        <v>1.4628999328613281</v>
      </c>
      <c r="E3" s="259">
        <v>3629</v>
      </c>
      <c r="F3" s="259">
        <v>2205</v>
      </c>
      <c r="G3" s="259">
        <v>2049</v>
      </c>
      <c r="H3" s="259">
        <v>2480.6891561625371</v>
      </c>
      <c r="I3" s="259">
        <v>1507.2801293299515</v>
      </c>
      <c r="J3" s="259">
        <v>1620</v>
      </c>
      <c r="K3" s="259">
        <v>700</v>
      </c>
      <c r="L3" s="259">
        <v>70</v>
      </c>
      <c r="M3" s="259">
        <v>145</v>
      </c>
      <c r="N3" s="260">
        <v>8.9506172839506168E-2</v>
      </c>
      <c r="O3" s="259">
        <v>430</v>
      </c>
      <c r="P3" s="259">
        <v>215</v>
      </c>
      <c r="Q3" s="259">
        <v>645</v>
      </c>
      <c r="R3" s="260">
        <v>0.39814814814814814</v>
      </c>
      <c r="S3" s="259">
        <v>10</v>
      </c>
      <c r="T3" s="259">
        <v>0</v>
      </c>
      <c r="U3" s="259">
        <v>45</v>
      </c>
      <c r="V3" s="138" t="s">
        <v>4</v>
      </c>
    </row>
    <row r="4" spans="1:22">
      <c r="A4" s="259" t="s">
        <v>24</v>
      </c>
      <c r="B4" s="259" t="s">
        <v>134</v>
      </c>
      <c r="C4" s="259" t="s">
        <v>126</v>
      </c>
      <c r="D4" s="259">
        <v>1.0541000366210938</v>
      </c>
      <c r="E4" s="259">
        <v>5546</v>
      </c>
      <c r="F4" s="259">
        <v>3601</v>
      </c>
      <c r="G4" s="259">
        <v>3348</v>
      </c>
      <c r="H4" s="259">
        <v>5261.3602194509385</v>
      </c>
      <c r="I4" s="259">
        <v>3416.1843040466697</v>
      </c>
      <c r="J4" s="259">
        <v>2635</v>
      </c>
      <c r="K4" s="259">
        <v>1245</v>
      </c>
      <c r="L4" s="259">
        <v>85</v>
      </c>
      <c r="M4" s="259">
        <v>275</v>
      </c>
      <c r="N4" s="260">
        <v>0.10436432637571158</v>
      </c>
      <c r="O4" s="259">
        <v>650</v>
      </c>
      <c r="P4" s="259">
        <v>325</v>
      </c>
      <c r="Q4" s="259">
        <v>975</v>
      </c>
      <c r="R4" s="260">
        <v>0.37001897533206829</v>
      </c>
      <c r="S4" s="259">
        <v>10</v>
      </c>
      <c r="T4" s="259">
        <v>25</v>
      </c>
      <c r="U4" s="259">
        <v>20</v>
      </c>
      <c r="V4" s="138" t="s">
        <v>4</v>
      </c>
    </row>
    <row r="5" spans="1:22">
      <c r="A5" s="259" t="s">
        <v>25</v>
      </c>
      <c r="B5" s="259" t="s">
        <v>134</v>
      </c>
      <c r="C5" s="259" t="s">
        <v>126</v>
      </c>
      <c r="D5" s="259">
        <v>0.93269996643066411</v>
      </c>
      <c r="E5" s="259">
        <v>5714</v>
      </c>
      <c r="F5" s="259">
        <v>3737</v>
      </c>
      <c r="G5" s="259">
        <v>3350</v>
      </c>
      <c r="H5" s="259">
        <v>6126.3002097735925</v>
      </c>
      <c r="I5" s="259">
        <v>4006.6475120622881</v>
      </c>
      <c r="J5" s="259">
        <v>2310</v>
      </c>
      <c r="K5" s="259">
        <v>1020</v>
      </c>
      <c r="L5" s="259">
        <v>65</v>
      </c>
      <c r="M5" s="259">
        <v>240</v>
      </c>
      <c r="N5" s="260">
        <v>0.1038961038961039</v>
      </c>
      <c r="O5" s="259">
        <v>785</v>
      </c>
      <c r="P5" s="259">
        <v>165</v>
      </c>
      <c r="Q5" s="259">
        <v>950</v>
      </c>
      <c r="R5" s="260">
        <v>0.41125541125541126</v>
      </c>
      <c r="S5" s="259">
        <v>0</v>
      </c>
      <c r="T5" s="259">
        <v>10</v>
      </c>
      <c r="U5" s="259">
        <v>20</v>
      </c>
      <c r="V5" s="138" t="s">
        <v>4</v>
      </c>
    </row>
    <row r="6" spans="1:22">
      <c r="A6" s="259" t="s">
        <v>26</v>
      </c>
      <c r="B6" s="259" t="s">
        <v>134</v>
      </c>
      <c r="C6" s="259" t="s">
        <v>126</v>
      </c>
      <c r="D6" s="259">
        <v>0.85620002746582036</v>
      </c>
      <c r="E6" s="259">
        <v>6065</v>
      </c>
      <c r="F6" s="259">
        <v>4049</v>
      </c>
      <c r="G6" s="259">
        <v>3790</v>
      </c>
      <c r="H6" s="259">
        <v>7083.6250939528445</v>
      </c>
      <c r="I6" s="259">
        <v>4729.0351204311737</v>
      </c>
      <c r="J6" s="259">
        <v>3005</v>
      </c>
      <c r="K6" s="259">
        <v>1165</v>
      </c>
      <c r="L6" s="259">
        <v>90</v>
      </c>
      <c r="M6" s="259">
        <v>340</v>
      </c>
      <c r="N6" s="260">
        <v>0.11314475873544093</v>
      </c>
      <c r="O6" s="259">
        <v>1090</v>
      </c>
      <c r="P6" s="259">
        <v>245</v>
      </c>
      <c r="Q6" s="259">
        <v>1335</v>
      </c>
      <c r="R6" s="260">
        <v>0.44425956738768718</v>
      </c>
      <c r="S6" s="259">
        <v>0</v>
      </c>
      <c r="T6" s="259">
        <v>0</v>
      </c>
      <c r="U6" s="259">
        <v>75</v>
      </c>
      <c r="V6" s="138" t="s">
        <v>4</v>
      </c>
    </row>
    <row r="7" spans="1:22">
      <c r="A7" s="259" t="s">
        <v>27</v>
      </c>
      <c r="B7" s="259" t="s">
        <v>134</v>
      </c>
      <c r="C7" s="259" t="s">
        <v>126</v>
      </c>
      <c r="D7" s="259">
        <v>1.3783999633789064</v>
      </c>
      <c r="E7" s="259">
        <v>3943</v>
      </c>
      <c r="F7" s="259">
        <v>2019</v>
      </c>
      <c r="G7" s="259">
        <v>1864</v>
      </c>
      <c r="H7" s="259">
        <v>2860.5630475601765</v>
      </c>
      <c r="I7" s="259">
        <v>1464.7417684565044</v>
      </c>
      <c r="J7" s="259">
        <v>1935</v>
      </c>
      <c r="K7" s="259">
        <v>970</v>
      </c>
      <c r="L7" s="259">
        <v>140</v>
      </c>
      <c r="M7" s="259">
        <v>230</v>
      </c>
      <c r="N7" s="260">
        <v>0.11886304909560723</v>
      </c>
      <c r="O7" s="259">
        <v>415</v>
      </c>
      <c r="P7" s="259">
        <v>160</v>
      </c>
      <c r="Q7" s="259">
        <v>575</v>
      </c>
      <c r="R7" s="260">
        <v>0.29715762273901808</v>
      </c>
      <c r="S7" s="259">
        <v>10</v>
      </c>
      <c r="T7" s="259">
        <v>0</v>
      </c>
      <c r="U7" s="259">
        <v>15</v>
      </c>
      <c r="V7" s="138" t="s">
        <v>4</v>
      </c>
    </row>
    <row r="8" spans="1:22">
      <c r="A8" s="259" t="s">
        <v>28</v>
      </c>
      <c r="B8" s="259" t="s">
        <v>134</v>
      </c>
      <c r="C8" s="259" t="s">
        <v>126</v>
      </c>
      <c r="D8" s="259">
        <v>0.91760002136230467</v>
      </c>
      <c r="E8" s="259">
        <v>2424</v>
      </c>
      <c r="F8" s="259">
        <v>1108</v>
      </c>
      <c r="G8" s="259">
        <v>1060</v>
      </c>
      <c r="H8" s="259">
        <v>2641.6738704966847</v>
      </c>
      <c r="I8" s="259">
        <v>1207.4977922897388</v>
      </c>
      <c r="J8" s="259">
        <v>1130</v>
      </c>
      <c r="K8" s="259">
        <v>635</v>
      </c>
      <c r="L8" s="259">
        <v>85</v>
      </c>
      <c r="M8" s="259">
        <v>70</v>
      </c>
      <c r="N8" s="260">
        <v>6.1946902654867256E-2</v>
      </c>
      <c r="O8" s="259">
        <v>180</v>
      </c>
      <c r="P8" s="259">
        <v>110</v>
      </c>
      <c r="Q8" s="259">
        <v>290</v>
      </c>
      <c r="R8" s="260">
        <v>0.25663716814159293</v>
      </c>
      <c r="S8" s="259">
        <v>15</v>
      </c>
      <c r="T8" s="259">
        <v>10</v>
      </c>
      <c r="U8" s="259">
        <v>20</v>
      </c>
      <c r="V8" s="138" t="s">
        <v>4</v>
      </c>
    </row>
    <row r="9" spans="1:22">
      <c r="A9" s="259" t="s">
        <v>29</v>
      </c>
      <c r="B9" s="259" t="s">
        <v>134</v>
      </c>
      <c r="C9" s="259" t="s">
        <v>126</v>
      </c>
      <c r="D9" s="259">
        <v>0.94550003051757814</v>
      </c>
      <c r="E9" s="259">
        <v>5652</v>
      </c>
      <c r="F9" s="259">
        <v>3594</v>
      </c>
      <c r="G9" s="259">
        <v>3404</v>
      </c>
      <c r="H9" s="259">
        <v>5977.7893364065012</v>
      </c>
      <c r="I9" s="259">
        <v>3801.1632829166606</v>
      </c>
      <c r="J9" s="259">
        <v>3115</v>
      </c>
      <c r="K9" s="259">
        <v>1380</v>
      </c>
      <c r="L9" s="259">
        <v>120</v>
      </c>
      <c r="M9" s="259">
        <v>635</v>
      </c>
      <c r="N9" s="260">
        <v>0.20385232744783308</v>
      </c>
      <c r="O9" s="259">
        <v>615</v>
      </c>
      <c r="P9" s="259">
        <v>250</v>
      </c>
      <c r="Q9" s="259">
        <v>865</v>
      </c>
      <c r="R9" s="260">
        <v>0.27768860353130015</v>
      </c>
      <c r="S9" s="259">
        <v>30</v>
      </c>
      <c r="T9" s="259">
        <v>0</v>
      </c>
      <c r="U9" s="259">
        <v>75</v>
      </c>
      <c r="V9" s="138" t="s">
        <v>4</v>
      </c>
    </row>
    <row r="10" spans="1:22">
      <c r="A10" s="259" t="s">
        <v>30</v>
      </c>
      <c r="B10" s="259" t="s">
        <v>134</v>
      </c>
      <c r="C10" s="259" t="s">
        <v>126</v>
      </c>
      <c r="D10" s="259">
        <v>0.48770000457763674</v>
      </c>
      <c r="E10" s="259">
        <v>3540</v>
      </c>
      <c r="F10" s="259">
        <v>2112</v>
      </c>
      <c r="G10" s="259">
        <v>1970</v>
      </c>
      <c r="H10" s="259">
        <v>7258.560522396856</v>
      </c>
      <c r="I10" s="259">
        <v>4330.5310235316838</v>
      </c>
      <c r="J10" s="259">
        <v>2005</v>
      </c>
      <c r="K10" s="259">
        <v>700</v>
      </c>
      <c r="L10" s="259">
        <v>80</v>
      </c>
      <c r="M10" s="259">
        <v>280</v>
      </c>
      <c r="N10" s="260">
        <v>0.1396508728179551</v>
      </c>
      <c r="O10" s="259">
        <v>715</v>
      </c>
      <c r="P10" s="259">
        <v>185</v>
      </c>
      <c r="Q10" s="259">
        <v>900</v>
      </c>
      <c r="R10" s="260">
        <v>0.44887780548628431</v>
      </c>
      <c r="S10" s="259">
        <v>0</v>
      </c>
      <c r="T10" s="259">
        <v>20</v>
      </c>
      <c r="U10" s="259">
        <v>20</v>
      </c>
      <c r="V10" s="138" t="s">
        <v>4</v>
      </c>
    </row>
    <row r="11" spans="1:22">
      <c r="A11" s="259" t="s">
        <v>31</v>
      </c>
      <c r="B11" s="259" t="s">
        <v>134</v>
      </c>
      <c r="C11" s="259" t="s">
        <v>126</v>
      </c>
      <c r="D11" s="259">
        <v>0.84870002746582029</v>
      </c>
      <c r="E11" s="259">
        <v>3672</v>
      </c>
      <c r="F11" s="259">
        <v>1797</v>
      </c>
      <c r="G11" s="259">
        <v>1705</v>
      </c>
      <c r="H11" s="259">
        <v>4326.6170391963169</v>
      </c>
      <c r="I11" s="259">
        <v>2117.3558876459097</v>
      </c>
      <c r="J11" s="259">
        <v>2020</v>
      </c>
      <c r="K11" s="259">
        <v>1020</v>
      </c>
      <c r="L11" s="259">
        <v>155</v>
      </c>
      <c r="M11" s="259">
        <v>205</v>
      </c>
      <c r="N11" s="260">
        <v>0.10148514851485149</v>
      </c>
      <c r="O11" s="259">
        <v>380</v>
      </c>
      <c r="P11" s="259">
        <v>220</v>
      </c>
      <c r="Q11" s="259">
        <v>600</v>
      </c>
      <c r="R11" s="260">
        <v>0.29702970297029702</v>
      </c>
      <c r="S11" s="259">
        <v>10</v>
      </c>
      <c r="T11" s="259">
        <v>10</v>
      </c>
      <c r="U11" s="259">
        <v>15</v>
      </c>
      <c r="V11" s="138" t="s">
        <v>4</v>
      </c>
    </row>
    <row r="12" spans="1:22">
      <c r="A12" s="259" t="s">
        <v>32</v>
      </c>
      <c r="B12" s="259" t="s">
        <v>134</v>
      </c>
      <c r="C12" s="259" t="s">
        <v>126</v>
      </c>
      <c r="D12" s="259">
        <v>1.87</v>
      </c>
      <c r="E12" s="259">
        <v>7001</v>
      </c>
      <c r="F12" s="259">
        <v>4546</v>
      </c>
      <c r="G12" s="259">
        <v>4169</v>
      </c>
      <c r="H12" s="259">
        <v>3743.8502673796788</v>
      </c>
      <c r="I12" s="259">
        <v>2431.0160427807486</v>
      </c>
      <c r="J12" s="259">
        <v>3255</v>
      </c>
      <c r="K12" s="259">
        <v>1130</v>
      </c>
      <c r="L12" s="259">
        <v>65</v>
      </c>
      <c r="M12" s="259">
        <v>400</v>
      </c>
      <c r="N12" s="260">
        <v>0.12288786482334869</v>
      </c>
      <c r="O12" s="259">
        <v>1375</v>
      </c>
      <c r="P12" s="259">
        <v>215</v>
      </c>
      <c r="Q12" s="259">
        <v>1590</v>
      </c>
      <c r="R12" s="260">
        <v>0.48847926267281105</v>
      </c>
      <c r="S12" s="259">
        <v>10</v>
      </c>
      <c r="T12" s="259">
        <v>20</v>
      </c>
      <c r="U12" s="259">
        <v>40</v>
      </c>
      <c r="V12" s="138" t="s">
        <v>4</v>
      </c>
    </row>
    <row r="13" spans="1:22">
      <c r="A13" s="259" t="s">
        <v>33</v>
      </c>
      <c r="B13" s="259" t="s">
        <v>134</v>
      </c>
      <c r="C13" s="259" t="s">
        <v>126</v>
      </c>
      <c r="D13" s="259">
        <v>1.6166000366210938</v>
      </c>
      <c r="E13" s="259">
        <v>6023</v>
      </c>
      <c r="F13" s="259">
        <v>3455</v>
      </c>
      <c r="G13" s="259">
        <v>3163</v>
      </c>
      <c r="H13" s="259">
        <v>3725.7205638748223</v>
      </c>
      <c r="I13" s="259">
        <v>2137.2014856695187</v>
      </c>
      <c r="J13" s="259">
        <v>3180</v>
      </c>
      <c r="K13" s="259">
        <v>1790</v>
      </c>
      <c r="L13" s="259">
        <v>205</v>
      </c>
      <c r="M13" s="259">
        <v>355</v>
      </c>
      <c r="N13" s="260">
        <v>0.11163522012578617</v>
      </c>
      <c r="O13" s="259">
        <v>515</v>
      </c>
      <c r="P13" s="259">
        <v>260</v>
      </c>
      <c r="Q13" s="259">
        <v>775</v>
      </c>
      <c r="R13" s="260">
        <v>0.24371069182389937</v>
      </c>
      <c r="S13" s="259">
        <v>25</v>
      </c>
      <c r="T13" s="259">
        <v>10</v>
      </c>
      <c r="U13" s="259">
        <v>25</v>
      </c>
      <c r="V13" s="138" t="s">
        <v>4</v>
      </c>
    </row>
    <row r="14" spans="1:22">
      <c r="A14" s="261" t="s">
        <v>34</v>
      </c>
      <c r="B14" s="261" t="s">
        <v>134</v>
      </c>
      <c r="C14" s="261" t="s">
        <v>126</v>
      </c>
      <c r="D14" s="261">
        <v>1.7236000061035157</v>
      </c>
      <c r="E14" s="261">
        <v>4673</v>
      </c>
      <c r="F14" s="261">
        <v>2726</v>
      </c>
      <c r="G14" s="261">
        <v>2584</v>
      </c>
      <c r="H14" s="261">
        <v>2711.1858803969799</v>
      </c>
      <c r="I14" s="261">
        <v>1581.5734453161067</v>
      </c>
      <c r="J14" s="261">
        <v>2665</v>
      </c>
      <c r="K14" s="261">
        <v>1445</v>
      </c>
      <c r="L14" s="261">
        <v>150</v>
      </c>
      <c r="M14" s="261">
        <v>465</v>
      </c>
      <c r="N14" s="262">
        <v>0.17448405253283303</v>
      </c>
      <c r="O14" s="261">
        <v>360</v>
      </c>
      <c r="P14" s="261">
        <v>170</v>
      </c>
      <c r="Q14" s="261">
        <v>530</v>
      </c>
      <c r="R14" s="262">
        <v>0.19887429643527205</v>
      </c>
      <c r="S14" s="261">
        <v>10</v>
      </c>
      <c r="T14" s="261">
        <v>0</v>
      </c>
      <c r="U14" s="261">
        <v>65</v>
      </c>
      <c r="V14" s="147" t="s">
        <v>5</v>
      </c>
    </row>
    <row r="15" spans="1:22">
      <c r="A15" s="259" t="s">
        <v>35</v>
      </c>
      <c r="B15" s="259" t="s">
        <v>134</v>
      </c>
      <c r="C15" s="259" t="s">
        <v>126</v>
      </c>
      <c r="D15" s="259">
        <v>0.78220001220703128</v>
      </c>
      <c r="E15" s="259">
        <v>4601</v>
      </c>
      <c r="F15" s="259">
        <v>2412</v>
      </c>
      <c r="G15" s="259">
        <v>2296</v>
      </c>
      <c r="H15" s="259">
        <v>5882.12724136626</v>
      </c>
      <c r="I15" s="259">
        <v>3083.6102817160227</v>
      </c>
      <c r="J15" s="259">
        <v>2375</v>
      </c>
      <c r="K15" s="259">
        <v>1000</v>
      </c>
      <c r="L15" s="259">
        <v>180</v>
      </c>
      <c r="M15" s="259">
        <v>415</v>
      </c>
      <c r="N15" s="260">
        <v>0.17473684210526316</v>
      </c>
      <c r="O15" s="259">
        <v>545</v>
      </c>
      <c r="P15" s="259">
        <v>215</v>
      </c>
      <c r="Q15" s="259">
        <v>760</v>
      </c>
      <c r="R15" s="260">
        <v>0.32</v>
      </c>
      <c r="S15" s="259">
        <v>10</v>
      </c>
      <c r="T15" s="259">
        <v>0</v>
      </c>
      <c r="U15" s="259">
        <v>10</v>
      </c>
      <c r="V15" s="138" t="s">
        <v>4</v>
      </c>
    </row>
    <row r="16" spans="1:22">
      <c r="A16" s="263" t="s">
        <v>36</v>
      </c>
      <c r="B16" s="263" t="s">
        <v>134</v>
      </c>
      <c r="C16" s="263" t="s">
        <v>126</v>
      </c>
      <c r="D16" s="263">
        <v>1.4022999572753907</v>
      </c>
      <c r="E16" s="263">
        <v>3557</v>
      </c>
      <c r="F16" s="263">
        <v>1767</v>
      </c>
      <c r="G16" s="263">
        <v>1661</v>
      </c>
      <c r="H16" s="263">
        <v>2536.5471784732135</v>
      </c>
      <c r="I16" s="263">
        <v>1260.0727760365949</v>
      </c>
      <c r="J16" s="263">
        <v>2010</v>
      </c>
      <c r="K16" s="263">
        <v>1110</v>
      </c>
      <c r="L16" s="263">
        <v>190</v>
      </c>
      <c r="M16" s="263">
        <v>230</v>
      </c>
      <c r="N16" s="264">
        <v>0.11442786069651742</v>
      </c>
      <c r="O16" s="263">
        <v>270</v>
      </c>
      <c r="P16" s="263">
        <v>145</v>
      </c>
      <c r="Q16" s="263">
        <v>415</v>
      </c>
      <c r="R16" s="264">
        <v>0.20646766169154229</v>
      </c>
      <c r="S16" s="263">
        <v>10</v>
      </c>
      <c r="T16" s="263">
        <v>10</v>
      </c>
      <c r="U16" s="263">
        <v>40</v>
      </c>
      <c r="V16" s="22" t="s">
        <v>6</v>
      </c>
    </row>
    <row r="17" spans="1:22">
      <c r="A17" s="259" t="s">
        <v>37</v>
      </c>
      <c r="B17" s="259" t="s">
        <v>134</v>
      </c>
      <c r="C17" s="259" t="s">
        <v>126</v>
      </c>
      <c r="D17" s="259">
        <v>1.1077999877929687</v>
      </c>
      <c r="E17" s="259">
        <v>4515</v>
      </c>
      <c r="F17" s="259">
        <v>2060</v>
      </c>
      <c r="G17" s="259">
        <v>1946</v>
      </c>
      <c r="H17" s="259">
        <v>4075.6454682718286</v>
      </c>
      <c r="I17" s="259">
        <v>1859.5414539623405</v>
      </c>
      <c r="J17" s="259">
        <v>2310</v>
      </c>
      <c r="K17" s="259">
        <v>1235</v>
      </c>
      <c r="L17" s="259">
        <v>135</v>
      </c>
      <c r="M17" s="259">
        <v>235</v>
      </c>
      <c r="N17" s="260">
        <v>0.10173160173160173</v>
      </c>
      <c r="O17" s="259">
        <v>365</v>
      </c>
      <c r="P17" s="259">
        <v>325</v>
      </c>
      <c r="Q17" s="259">
        <v>690</v>
      </c>
      <c r="R17" s="260">
        <v>0.29870129870129869</v>
      </c>
      <c r="S17" s="259">
        <v>0</v>
      </c>
      <c r="T17" s="259">
        <v>0</v>
      </c>
      <c r="U17" s="259">
        <v>15</v>
      </c>
      <c r="V17" s="138" t="s">
        <v>4</v>
      </c>
    </row>
    <row r="18" spans="1:22">
      <c r="A18" s="263" t="s">
        <v>38</v>
      </c>
      <c r="B18" s="263" t="s">
        <v>134</v>
      </c>
      <c r="C18" s="263" t="s">
        <v>126</v>
      </c>
      <c r="D18" s="263">
        <v>1.1455000305175782</v>
      </c>
      <c r="E18" s="263">
        <v>4462</v>
      </c>
      <c r="F18" s="263">
        <v>2080</v>
      </c>
      <c r="G18" s="263">
        <v>1970</v>
      </c>
      <c r="H18" s="263">
        <v>3895.2421485173663</v>
      </c>
      <c r="I18" s="263">
        <v>1815.8009119041062</v>
      </c>
      <c r="J18" s="263">
        <v>2115</v>
      </c>
      <c r="K18" s="263">
        <v>1150</v>
      </c>
      <c r="L18" s="263">
        <v>110</v>
      </c>
      <c r="M18" s="263">
        <v>320</v>
      </c>
      <c r="N18" s="264">
        <v>0.15130023640661938</v>
      </c>
      <c r="O18" s="263">
        <v>305</v>
      </c>
      <c r="P18" s="263">
        <v>185</v>
      </c>
      <c r="Q18" s="263">
        <v>490</v>
      </c>
      <c r="R18" s="264">
        <v>0.23167848699763594</v>
      </c>
      <c r="S18" s="263">
        <v>20</v>
      </c>
      <c r="T18" s="263">
        <v>0</v>
      </c>
      <c r="U18" s="263">
        <v>30</v>
      </c>
      <c r="V18" s="22" t="s">
        <v>6</v>
      </c>
    </row>
    <row r="19" spans="1:22">
      <c r="A19" s="263" t="s">
        <v>39</v>
      </c>
      <c r="B19" s="263" t="s">
        <v>134</v>
      </c>
      <c r="C19" s="263" t="s">
        <v>126</v>
      </c>
      <c r="D19" s="263">
        <v>2.4478999328613282</v>
      </c>
      <c r="E19" s="263">
        <v>3981</v>
      </c>
      <c r="F19" s="263">
        <v>1698</v>
      </c>
      <c r="G19" s="263">
        <v>1631</v>
      </c>
      <c r="H19" s="263">
        <v>1626.2919682940817</v>
      </c>
      <c r="I19" s="263">
        <v>693.65580561752097</v>
      </c>
      <c r="J19" s="263">
        <v>1555</v>
      </c>
      <c r="K19" s="263">
        <v>1025</v>
      </c>
      <c r="L19" s="263">
        <v>125</v>
      </c>
      <c r="M19" s="263">
        <v>120</v>
      </c>
      <c r="N19" s="264">
        <v>7.7170418006430874E-2</v>
      </c>
      <c r="O19" s="263">
        <v>105</v>
      </c>
      <c r="P19" s="263">
        <v>135</v>
      </c>
      <c r="Q19" s="263">
        <v>240</v>
      </c>
      <c r="R19" s="264">
        <v>0.15434083601286175</v>
      </c>
      <c r="S19" s="263">
        <v>10</v>
      </c>
      <c r="T19" s="263">
        <v>0</v>
      </c>
      <c r="U19" s="263">
        <v>35</v>
      </c>
      <c r="V19" s="22" t="s">
        <v>6</v>
      </c>
    </row>
    <row r="20" spans="1:22">
      <c r="A20" s="263" t="s">
        <v>40</v>
      </c>
      <c r="B20" s="263" t="s">
        <v>134</v>
      </c>
      <c r="C20" s="263" t="s">
        <v>126</v>
      </c>
      <c r="D20" s="263">
        <v>1.023499984741211</v>
      </c>
      <c r="E20" s="263">
        <v>3251</v>
      </c>
      <c r="F20" s="263">
        <v>1833</v>
      </c>
      <c r="G20" s="263">
        <v>1718</v>
      </c>
      <c r="H20" s="263">
        <v>3176.3556897580279</v>
      </c>
      <c r="I20" s="263">
        <v>1790.9135586977745</v>
      </c>
      <c r="J20" s="263">
        <v>1150</v>
      </c>
      <c r="K20" s="263">
        <v>650</v>
      </c>
      <c r="L20" s="263">
        <v>95</v>
      </c>
      <c r="M20" s="263">
        <v>110</v>
      </c>
      <c r="N20" s="264">
        <v>9.5652173913043481E-2</v>
      </c>
      <c r="O20" s="263">
        <v>150</v>
      </c>
      <c r="P20" s="263">
        <v>125</v>
      </c>
      <c r="Q20" s="263">
        <v>275</v>
      </c>
      <c r="R20" s="264">
        <v>0.2391304347826087</v>
      </c>
      <c r="S20" s="263">
        <v>0</v>
      </c>
      <c r="T20" s="263">
        <v>0</v>
      </c>
      <c r="U20" s="263">
        <v>15</v>
      </c>
      <c r="V20" s="22" t="s">
        <v>6</v>
      </c>
    </row>
    <row r="21" spans="1:22">
      <c r="A21" s="259" t="s">
        <v>41</v>
      </c>
      <c r="B21" s="259" t="s">
        <v>134</v>
      </c>
      <c r="C21" s="259" t="s">
        <v>126</v>
      </c>
      <c r="D21" s="259">
        <v>1.6911000061035155</v>
      </c>
      <c r="E21" s="259">
        <v>5410</v>
      </c>
      <c r="F21" s="259">
        <v>2573</v>
      </c>
      <c r="G21" s="259">
        <v>2470</v>
      </c>
      <c r="H21" s="259">
        <v>3199.1011652026705</v>
      </c>
      <c r="I21" s="259">
        <v>1521.4948794947268</v>
      </c>
      <c r="J21" s="259">
        <v>2420</v>
      </c>
      <c r="K21" s="259">
        <v>1295</v>
      </c>
      <c r="L21" s="259">
        <v>190</v>
      </c>
      <c r="M21" s="259">
        <v>305</v>
      </c>
      <c r="N21" s="260">
        <v>0.12603305785123967</v>
      </c>
      <c r="O21" s="259">
        <v>280</v>
      </c>
      <c r="P21" s="259">
        <v>310</v>
      </c>
      <c r="Q21" s="259">
        <v>590</v>
      </c>
      <c r="R21" s="260">
        <v>0.24380165289256198</v>
      </c>
      <c r="S21" s="259">
        <v>15</v>
      </c>
      <c r="T21" s="259">
        <v>0</v>
      </c>
      <c r="U21" s="259">
        <v>20</v>
      </c>
      <c r="V21" s="138" t="s">
        <v>4</v>
      </c>
    </row>
    <row r="22" spans="1:22">
      <c r="A22" s="263" t="s">
        <v>42</v>
      </c>
      <c r="B22" s="263" t="s">
        <v>134</v>
      </c>
      <c r="C22" s="263" t="s">
        <v>126</v>
      </c>
      <c r="D22" s="263">
        <v>2.3460000610351561</v>
      </c>
      <c r="E22" s="263">
        <v>2414</v>
      </c>
      <c r="F22" s="263">
        <v>981</v>
      </c>
      <c r="G22" s="263">
        <v>935</v>
      </c>
      <c r="H22" s="263">
        <v>1028.9854804755798</v>
      </c>
      <c r="I22" s="263">
        <v>418.15855689583429</v>
      </c>
      <c r="J22" s="263">
        <v>920</v>
      </c>
      <c r="K22" s="263">
        <v>645</v>
      </c>
      <c r="L22" s="263">
        <v>90</v>
      </c>
      <c r="M22" s="263">
        <v>40</v>
      </c>
      <c r="N22" s="264">
        <v>4.3478260869565216E-2</v>
      </c>
      <c r="O22" s="263">
        <v>45</v>
      </c>
      <c r="P22" s="263">
        <v>85</v>
      </c>
      <c r="Q22" s="263">
        <v>130</v>
      </c>
      <c r="R22" s="264">
        <v>0.14130434782608695</v>
      </c>
      <c r="S22" s="263">
        <v>0</v>
      </c>
      <c r="T22" s="263">
        <v>0</v>
      </c>
      <c r="U22" s="263">
        <v>10</v>
      </c>
      <c r="V22" s="22" t="s">
        <v>6</v>
      </c>
    </row>
    <row r="23" spans="1:22">
      <c r="A23" s="263" t="s">
        <v>43</v>
      </c>
      <c r="B23" s="263" t="s">
        <v>134</v>
      </c>
      <c r="C23" s="263" t="s">
        <v>126</v>
      </c>
      <c r="D23" s="263">
        <v>2.875</v>
      </c>
      <c r="E23" s="263">
        <v>2852</v>
      </c>
      <c r="F23" s="263">
        <v>1195</v>
      </c>
      <c r="G23" s="263">
        <v>1149</v>
      </c>
      <c r="H23" s="263">
        <v>992</v>
      </c>
      <c r="I23" s="263">
        <v>415.6521739130435</v>
      </c>
      <c r="J23" s="263">
        <v>1255</v>
      </c>
      <c r="K23" s="263">
        <v>825</v>
      </c>
      <c r="L23" s="263">
        <v>110</v>
      </c>
      <c r="M23" s="263">
        <v>100</v>
      </c>
      <c r="N23" s="264">
        <v>7.9681274900398405E-2</v>
      </c>
      <c r="O23" s="263">
        <v>65</v>
      </c>
      <c r="P23" s="263">
        <v>105</v>
      </c>
      <c r="Q23" s="263">
        <v>170</v>
      </c>
      <c r="R23" s="264">
        <v>0.13545816733067728</v>
      </c>
      <c r="S23" s="263">
        <v>40</v>
      </c>
      <c r="T23" s="263">
        <v>0</v>
      </c>
      <c r="U23" s="263">
        <v>10</v>
      </c>
      <c r="V23" s="22" t="s">
        <v>6</v>
      </c>
    </row>
    <row r="24" spans="1:22">
      <c r="A24" s="261" t="s">
        <v>44</v>
      </c>
      <c r="B24" s="261" t="s">
        <v>134</v>
      </c>
      <c r="C24" s="261" t="s">
        <v>126</v>
      </c>
      <c r="D24" s="261">
        <v>2.765199890136719</v>
      </c>
      <c r="E24" s="261">
        <v>5919</v>
      </c>
      <c r="F24" s="261">
        <v>2891</v>
      </c>
      <c r="G24" s="261">
        <v>2783</v>
      </c>
      <c r="H24" s="261">
        <v>2140.5324154368273</v>
      </c>
      <c r="I24" s="261">
        <v>1045.494038355781</v>
      </c>
      <c r="J24" s="261">
        <v>3000</v>
      </c>
      <c r="K24" s="261">
        <v>1520</v>
      </c>
      <c r="L24" s="261">
        <v>210</v>
      </c>
      <c r="M24" s="261">
        <v>515</v>
      </c>
      <c r="N24" s="262">
        <v>0.17166666666666666</v>
      </c>
      <c r="O24" s="261">
        <v>465</v>
      </c>
      <c r="P24" s="261">
        <v>205</v>
      </c>
      <c r="Q24" s="261">
        <v>670</v>
      </c>
      <c r="R24" s="262">
        <v>0.22333333333333333</v>
      </c>
      <c r="S24" s="261">
        <v>40</v>
      </c>
      <c r="T24" s="261">
        <v>20</v>
      </c>
      <c r="U24" s="261">
        <v>20</v>
      </c>
      <c r="V24" s="147" t="s">
        <v>5</v>
      </c>
    </row>
    <row r="25" spans="1:22">
      <c r="A25" s="261" t="s">
        <v>45</v>
      </c>
      <c r="B25" s="261" t="s">
        <v>134</v>
      </c>
      <c r="C25" s="261" t="s">
        <v>126</v>
      </c>
      <c r="D25" s="261">
        <v>1.8025999450683594</v>
      </c>
      <c r="E25" s="261">
        <v>4969</v>
      </c>
      <c r="F25" s="261">
        <v>2431</v>
      </c>
      <c r="G25" s="261">
        <v>2316</v>
      </c>
      <c r="H25" s="261">
        <v>2756.573921792482</v>
      </c>
      <c r="I25" s="261">
        <v>1348.6076079447623</v>
      </c>
      <c r="J25" s="261">
        <v>2585</v>
      </c>
      <c r="K25" s="261">
        <v>1255</v>
      </c>
      <c r="L25" s="261">
        <v>255</v>
      </c>
      <c r="M25" s="261">
        <v>480</v>
      </c>
      <c r="N25" s="262">
        <v>0.18568665377176016</v>
      </c>
      <c r="O25" s="261">
        <v>400</v>
      </c>
      <c r="P25" s="261">
        <v>105</v>
      </c>
      <c r="Q25" s="261">
        <v>505</v>
      </c>
      <c r="R25" s="262">
        <v>0.195357833655706</v>
      </c>
      <c r="S25" s="261">
        <v>45</v>
      </c>
      <c r="T25" s="261">
        <v>0</v>
      </c>
      <c r="U25" s="261">
        <v>45</v>
      </c>
      <c r="V25" s="147" t="s">
        <v>5</v>
      </c>
    </row>
    <row r="26" spans="1:22">
      <c r="A26" s="263" t="s">
        <v>46</v>
      </c>
      <c r="B26" s="263" t="s">
        <v>134</v>
      </c>
      <c r="C26" s="263" t="s">
        <v>126</v>
      </c>
      <c r="D26" s="263">
        <v>2.4750999450683593</v>
      </c>
      <c r="E26" s="263">
        <v>5952</v>
      </c>
      <c r="F26" s="263">
        <v>3018</v>
      </c>
      <c r="G26" s="263">
        <v>2911</v>
      </c>
      <c r="H26" s="263">
        <v>2404.7513765492054</v>
      </c>
      <c r="I26" s="263">
        <v>1219.3447000042847</v>
      </c>
      <c r="J26" s="263">
        <v>3070</v>
      </c>
      <c r="K26" s="263">
        <v>1930</v>
      </c>
      <c r="L26" s="263">
        <v>205</v>
      </c>
      <c r="M26" s="263">
        <v>415</v>
      </c>
      <c r="N26" s="264">
        <v>0.13517915309446255</v>
      </c>
      <c r="O26" s="263">
        <v>330</v>
      </c>
      <c r="P26" s="263">
        <v>155</v>
      </c>
      <c r="Q26" s="263">
        <v>485</v>
      </c>
      <c r="R26" s="264">
        <v>0.15798045602605862</v>
      </c>
      <c r="S26" s="263">
        <v>15</v>
      </c>
      <c r="T26" s="263">
        <v>0</v>
      </c>
      <c r="U26" s="263">
        <v>30</v>
      </c>
      <c r="V26" s="22" t="s">
        <v>6</v>
      </c>
    </row>
    <row r="27" spans="1:22">
      <c r="A27" s="263" t="s">
        <v>47</v>
      </c>
      <c r="B27" s="263" t="s">
        <v>134</v>
      </c>
      <c r="C27" s="263" t="s">
        <v>126</v>
      </c>
      <c r="D27" s="263">
        <v>4.4555999755859377</v>
      </c>
      <c r="E27" s="263">
        <v>4394</v>
      </c>
      <c r="F27" s="263">
        <v>3382</v>
      </c>
      <c r="G27" s="263">
        <v>1801</v>
      </c>
      <c r="H27" s="263">
        <v>986.17470690289315</v>
      </c>
      <c r="I27" s="263">
        <v>759.04480171724731</v>
      </c>
      <c r="J27" s="263">
        <v>1540</v>
      </c>
      <c r="K27" s="263">
        <v>995</v>
      </c>
      <c r="L27" s="263">
        <v>120</v>
      </c>
      <c r="M27" s="263">
        <v>150</v>
      </c>
      <c r="N27" s="264">
        <v>9.7402597402597407E-2</v>
      </c>
      <c r="O27" s="263">
        <v>175</v>
      </c>
      <c r="P27" s="263">
        <v>65</v>
      </c>
      <c r="Q27" s="263">
        <v>240</v>
      </c>
      <c r="R27" s="264">
        <v>0.15584415584415584</v>
      </c>
      <c r="S27" s="263">
        <v>10</v>
      </c>
      <c r="T27" s="263">
        <v>0</v>
      </c>
      <c r="U27" s="263">
        <v>25</v>
      </c>
      <c r="V27" s="22" t="s">
        <v>6</v>
      </c>
    </row>
    <row r="28" spans="1:22">
      <c r="A28" s="261" t="s">
        <v>48</v>
      </c>
      <c r="B28" s="261" t="s">
        <v>134</v>
      </c>
      <c r="C28" s="261" t="s">
        <v>126</v>
      </c>
      <c r="D28" s="261">
        <v>2.2953999328613279</v>
      </c>
      <c r="E28" s="261">
        <v>5755</v>
      </c>
      <c r="F28" s="261">
        <v>2396</v>
      </c>
      <c r="G28" s="261">
        <v>2181</v>
      </c>
      <c r="H28" s="261">
        <v>2507.1883629560411</v>
      </c>
      <c r="I28" s="261">
        <v>1043.8268145339141</v>
      </c>
      <c r="J28" s="261">
        <v>2565</v>
      </c>
      <c r="K28" s="261">
        <v>1540</v>
      </c>
      <c r="L28" s="261">
        <v>205</v>
      </c>
      <c r="M28" s="261">
        <v>450</v>
      </c>
      <c r="N28" s="262">
        <v>0.17543859649122806</v>
      </c>
      <c r="O28" s="261">
        <v>200</v>
      </c>
      <c r="P28" s="261">
        <v>155</v>
      </c>
      <c r="Q28" s="261">
        <v>355</v>
      </c>
      <c r="R28" s="262">
        <v>0.13840155945419103</v>
      </c>
      <c r="S28" s="261">
        <v>10</v>
      </c>
      <c r="T28" s="261">
        <v>0</v>
      </c>
      <c r="U28" s="261">
        <v>15</v>
      </c>
      <c r="V28" s="147" t="s">
        <v>5</v>
      </c>
    </row>
    <row r="29" spans="1:22">
      <c r="A29" s="263" t="s">
        <v>49</v>
      </c>
      <c r="B29" s="263" t="s">
        <v>134</v>
      </c>
      <c r="C29" s="263" t="s">
        <v>126</v>
      </c>
      <c r="D29" s="263">
        <v>2.314499969482422</v>
      </c>
      <c r="E29" s="263">
        <v>3618</v>
      </c>
      <c r="F29" s="263">
        <v>1377</v>
      </c>
      <c r="G29" s="263">
        <v>1323</v>
      </c>
      <c r="H29" s="263">
        <v>1563.1886142599828</v>
      </c>
      <c r="I29" s="263">
        <v>594.94492035268001</v>
      </c>
      <c r="J29" s="263">
        <v>1585</v>
      </c>
      <c r="K29" s="263">
        <v>1240</v>
      </c>
      <c r="L29" s="263">
        <v>125</v>
      </c>
      <c r="M29" s="263">
        <v>135</v>
      </c>
      <c r="N29" s="264">
        <v>8.5173501577287064E-2</v>
      </c>
      <c r="O29" s="263">
        <v>30</v>
      </c>
      <c r="P29" s="263">
        <v>50</v>
      </c>
      <c r="Q29" s="263">
        <v>80</v>
      </c>
      <c r="R29" s="264">
        <v>5.0473186119873815E-2</v>
      </c>
      <c r="S29" s="263">
        <v>0</v>
      </c>
      <c r="T29" s="263">
        <v>0</v>
      </c>
      <c r="U29" s="263">
        <v>0</v>
      </c>
      <c r="V29" s="22" t="s">
        <v>6</v>
      </c>
    </row>
    <row r="30" spans="1:22">
      <c r="A30" s="263" t="s">
        <v>50</v>
      </c>
      <c r="B30" s="263" t="s">
        <v>134</v>
      </c>
      <c r="C30" s="263" t="s">
        <v>126</v>
      </c>
      <c r="D30" s="263">
        <v>1.3927000427246095</v>
      </c>
      <c r="E30" s="263">
        <v>3419</v>
      </c>
      <c r="F30" s="263">
        <v>1276</v>
      </c>
      <c r="G30" s="263">
        <v>1209</v>
      </c>
      <c r="H30" s="263">
        <v>2454.9435593548469</v>
      </c>
      <c r="I30" s="263">
        <v>916.20590281859745</v>
      </c>
      <c r="J30" s="263">
        <v>1565</v>
      </c>
      <c r="K30" s="263">
        <v>1125</v>
      </c>
      <c r="L30" s="263">
        <v>105</v>
      </c>
      <c r="M30" s="263">
        <v>155</v>
      </c>
      <c r="N30" s="264">
        <v>9.9041533546325874E-2</v>
      </c>
      <c r="O30" s="263">
        <v>45</v>
      </c>
      <c r="P30" s="263">
        <v>105</v>
      </c>
      <c r="Q30" s="263">
        <v>150</v>
      </c>
      <c r="R30" s="264">
        <v>9.5846645367412137E-2</v>
      </c>
      <c r="S30" s="263">
        <v>25</v>
      </c>
      <c r="T30" s="263">
        <v>0</v>
      </c>
      <c r="U30" s="263">
        <v>10</v>
      </c>
      <c r="V30" s="22" t="s">
        <v>6</v>
      </c>
    </row>
    <row r="31" spans="1:22">
      <c r="A31" s="263" t="s">
        <v>51</v>
      </c>
      <c r="B31" s="263" t="s">
        <v>134</v>
      </c>
      <c r="C31" s="263" t="s">
        <v>126</v>
      </c>
      <c r="D31" s="263">
        <v>1.3810000610351563</v>
      </c>
      <c r="E31" s="263">
        <v>3871</v>
      </c>
      <c r="F31" s="263">
        <v>1468</v>
      </c>
      <c r="G31" s="263">
        <v>1406</v>
      </c>
      <c r="H31" s="263">
        <v>2803.0411505546308</v>
      </c>
      <c r="I31" s="263">
        <v>1062.9977806804955</v>
      </c>
      <c r="J31" s="263">
        <v>2080</v>
      </c>
      <c r="K31" s="263">
        <v>1380</v>
      </c>
      <c r="L31" s="263">
        <v>185</v>
      </c>
      <c r="M31" s="263">
        <v>280</v>
      </c>
      <c r="N31" s="264">
        <v>0.13461538461538461</v>
      </c>
      <c r="O31" s="263">
        <v>90</v>
      </c>
      <c r="P31" s="263">
        <v>120</v>
      </c>
      <c r="Q31" s="263">
        <v>210</v>
      </c>
      <c r="R31" s="264">
        <v>0.10096153846153846</v>
      </c>
      <c r="S31" s="263">
        <v>20</v>
      </c>
      <c r="T31" s="263">
        <v>0</v>
      </c>
      <c r="U31" s="263">
        <v>10</v>
      </c>
      <c r="V31" s="22" t="s">
        <v>6</v>
      </c>
    </row>
    <row r="32" spans="1:22">
      <c r="A32" s="261" t="s">
        <v>52</v>
      </c>
      <c r="B32" s="261" t="s">
        <v>134</v>
      </c>
      <c r="C32" s="261" t="s">
        <v>126</v>
      </c>
      <c r="D32" s="261">
        <v>0.98980003356933599</v>
      </c>
      <c r="E32" s="261">
        <v>3537</v>
      </c>
      <c r="F32" s="261">
        <v>1773</v>
      </c>
      <c r="G32" s="261">
        <v>1658</v>
      </c>
      <c r="H32" s="261">
        <v>3573.449060458363</v>
      </c>
      <c r="I32" s="261">
        <v>1791.2709030796375</v>
      </c>
      <c r="J32" s="261">
        <v>1655</v>
      </c>
      <c r="K32" s="261">
        <v>885</v>
      </c>
      <c r="L32" s="261">
        <v>110</v>
      </c>
      <c r="M32" s="261">
        <v>350</v>
      </c>
      <c r="N32" s="262">
        <v>0.21148036253776434</v>
      </c>
      <c r="O32" s="261">
        <v>110</v>
      </c>
      <c r="P32" s="261">
        <v>140</v>
      </c>
      <c r="Q32" s="261">
        <v>250</v>
      </c>
      <c r="R32" s="262">
        <v>0.15105740181268881</v>
      </c>
      <c r="S32" s="261">
        <v>35</v>
      </c>
      <c r="T32" s="261">
        <v>0</v>
      </c>
      <c r="U32" s="261">
        <v>15</v>
      </c>
      <c r="V32" s="147" t="s">
        <v>5</v>
      </c>
    </row>
    <row r="33" spans="1:22">
      <c r="A33" s="263" t="s">
        <v>53</v>
      </c>
      <c r="B33" s="263" t="s">
        <v>134</v>
      </c>
      <c r="C33" s="263" t="s">
        <v>126</v>
      </c>
      <c r="D33" s="263">
        <v>0.92639999389648442</v>
      </c>
      <c r="E33" s="263">
        <v>2489</v>
      </c>
      <c r="F33" s="263">
        <v>1127</v>
      </c>
      <c r="G33" s="263">
        <v>1089</v>
      </c>
      <c r="H33" s="263">
        <v>2686.7444045753305</v>
      </c>
      <c r="I33" s="263">
        <v>1216.5371410029722</v>
      </c>
      <c r="J33" s="263">
        <v>1245</v>
      </c>
      <c r="K33" s="263">
        <v>740</v>
      </c>
      <c r="L33" s="263">
        <v>65</v>
      </c>
      <c r="M33" s="263">
        <v>150</v>
      </c>
      <c r="N33" s="264">
        <v>0.12048192771084337</v>
      </c>
      <c r="O33" s="263">
        <v>90</v>
      </c>
      <c r="P33" s="263">
        <v>180</v>
      </c>
      <c r="Q33" s="263">
        <v>270</v>
      </c>
      <c r="R33" s="264">
        <v>0.21686746987951808</v>
      </c>
      <c r="S33" s="263">
        <v>0</v>
      </c>
      <c r="T33" s="263">
        <v>0</v>
      </c>
      <c r="U33" s="263">
        <v>10</v>
      </c>
      <c r="V33" s="22" t="s">
        <v>6</v>
      </c>
    </row>
    <row r="34" spans="1:22">
      <c r="A34" s="263" t="s">
        <v>54</v>
      </c>
      <c r="B34" s="263" t="s">
        <v>134</v>
      </c>
      <c r="C34" s="263" t="s">
        <v>126</v>
      </c>
      <c r="D34" s="263">
        <v>1.3994999694824219</v>
      </c>
      <c r="E34" s="263">
        <v>3126</v>
      </c>
      <c r="F34" s="263">
        <v>1431</v>
      </c>
      <c r="G34" s="263">
        <v>1358</v>
      </c>
      <c r="H34" s="263">
        <v>2233.6549254489023</v>
      </c>
      <c r="I34" s="263">
        <v>1022.508060882079</v>
      </c>
      <c r="J34" s="263">
        <v>1315</v>
      </c>
      <c r="K34" s="263">
        <v>770</v>
      </c>
      <c r="L34" s="263">
        <v>100</v>
      </c>
      <c r="M34" s="263">
        <v>185</v>
      </c>
      <c r="N34" s="264">
        <v>0.14068441064638784</v>
      </c>
      <c r="O34" s="263">
        <v>155</v>
      </c>
      <c r="P34" s="263">
        <v>85</v>
      </c>
      <c r="Q34" s="263">
        <v>240</v>
      </c>
      <c r="R34" s="264">
        <v>0.18250950570342206</v>
      </c>
      <c r="S34" s="263">
        <v>10</v>
      </c>
      <c r="T34" s="263">
        <v>0</v>
      </c>
      <c r="U34" s="263">
        <v>15</v>
      </c>
      <c r="V34" s="22" t="s">
        <v>6</v>
      </c>
    </row>
    <row r="35" spans="1:22">
      <c r="A35" s="263" t="s">
        <v>55</v>
      </c>
      <c r="B35" s="263" t="s">
        <v>134</v>
      </c>
      <c r="C35" s="263" t="s">
        <v>126</v>
      </c>
      <c r="D35" s="263">
        <v>2.2272999572753904</v>
      </c>
      <c r="E35" s="263">
        <v>4666</v>
      </c>
      <c r="F35" s="263">
        <v>2165</v>
      </c>
      <c r="G35" s="263">
        <v>2072</v>
      </c>
      <c r="H35" s="263">
        <v>2094.9131636979064</v>
      </c>
      <c r="I35" s="263">
        <v>972.02893257736116</v>
      </c>
      <c r="J35" s="263">
        <v>1980</v>
      </c>
      <c r="K35" s="263">
        <v>1350</v>
      </c>
      <c r="L35" s="263">
        <v>200</v>
      </c>
      <c r="M35" s="263">
        <v>175</v>
      </c>
      <c r="N35" s="264">
        <v>8.8383838383838384E-2</v>
      </c>
      <c r="O35" s="263">
        <v>115</v>
      </c>
      <c r="P35" s="263">
        <v>85</v>
      </c>
      <c r="Q35" s="263">
        <v>200</v>
      </c>
      <c r="R35" s="264">
        <v>0.10101010101010101</v>
      </c>
      <c r="S35" s="263">
        <v>25</v>
      </c>
      <c r="T35" s="263">
        <v>10</v>
      </c>
      <c r="U35" s="263">
        <v>25</v>
      </c>
      <c r="V35" s="22" t="s">
        <v>6</v>
      </c>
    </row>
    <row r="36" spans="1:22">
      <c r="A36" s="261" t="s">
        <v>56</v>
      </c>
      <c r="B36" s="261" t="s">
        <v>134</v>
      </c>
      <c r="C36" s="261" t="s">
        <v>126</v>
      </c>
      <c r="D36" s="261">
        <v>1.3086000061035157</v>
      </c>
      <c r="E36" s="261">
        <v>4726</v>
      </c>
      <c r="F36" s="261">
        <v>2683</v>
      </c>
      <c r="G36" s="261">
        <v>2563</v>
      </c>
      <c r="H36" s="261">
        <v>3611.4931819938824</v>
      </c>
      <c r="I36" s="261">
        <v>2050.282735355393</v>
      </c>
      <c r="J36" s="261">
        <v>2610</v>
      </c>
      <c r="K36" s="261">
        <v>1445</v>
      </c>
      <c r="L36" s="261">
        <v>205</v>
      </c>
      <c r="M36" s="261">
        <v>435</v>
      </c>
      <c r="N36" s="262">
        <v>0.16666666666666666</v>
      </c>
      <c r="O36" s="261">
        <v>395</v>
      </c>
      <c r="P36" s="261">
        <v>95</v>
      </c>
      <c r="Q36" s="261">
        <v>490</v>
      </c>
      <c r="R36" s="262">
        <v>0.18773946360153257</v>
      </c>
      <c r="S36" s="261">
        <v>25</v>
      </c>
      <c r="T36" s="261">
        <v>0</v>
      </c>
      <c r="U36" s="261">
        <v>10</v>
      </c>
      <c r="V36" s="147" t="s">
        <v>5</v>
      </c>
    </row>
    <row r="37" spans="1:22">
      <c r="A37" s="263" t="s">
        <v>57</v>
      </c>
      <c r="B37" s="263" t="s">
        <v>134</v>
      </c>
      <c r="C37" s="263" t="s">
        <v>126</v>
      </c>
      <c r="D37" s="263">
        <v>1.7786999511718751</v>
      </c>
      <c r="E37" s="263">
        <v>4276</v>
      </c>
      <c r="F37" s="263">
        <v>1981</v>
      </c>
      <c r="G37" s="263">
        <v>1884</v>
      </c>
      <c r="H37" s="263">
        <v>2404.0029894771228</v>
      </c>
      <c r="I37" s="263">
        <v>1113.7347806721657</v>
      </c>
      <c r="J37" s="263">
        <v>2415</v>
      </c>
      <c r="K37" s="263">
        <v>1545</v>
      </c>
      <c r="L37" s="263">
        <v>110</v>
      </c>
      <c r="M37" s="263">
        <v>370</v>
      </c>
      <c r="N37" s="264">
        <v>0.15320910973084886</v>
      </c>
      <c r="O37" s="263">
        <v>160</v>
      </c>
      <c r="P37" s="263">
        <v>195</v>
      </c>
      <c r="Q37" s="263">
        <v>355</v>
      </c>
      <c r="R37" s="264">
        <v>0.14699792960662525</v>
      </c>
      <c r="S37" s="263">
        <v>0</v>
      </c>
      <c r="T37" s="263">
        <v>10</v>
      </c>
      <c r="U37" s="263">
        <v>25</v>
      </c>
      <c r="V37" s="22" t="s">
        <v>6</v>
      </c>
    </row>
    <row r="38" spans="1:22">
      <c r="A38" s="263" t="s">
        <v>58</v>
      </c>
      <c r="B38" s="263" t="s">
        <v>134</v>
      </c>
      <c r="C38" s="263" t="s">
        <v>126</v>
      </c>
      <c r="D38" s="263">
        <v>2.3767999267578124</v>
      </c>
      <c r="E38" s="263">
        <v>7277</v>
      </c>
      <c r="F38" s="263">
        <v>3607</v>
      </c>
      <c r="G38" s="263">
        <v>3432</v>
      </c>
      <c r="H38" s="263">
        <v>3061.6796635157002</v>
      </c>
      <c r="I38" s="263">
        <v>1517.5867179196277</v>
      </c>
      <c r="J38" s="263">
        <v>3820</v>
      </c>
      <c r="K38" s="263">
        <v>2320</v>
      </c>
      <c r="L38" s="263">
        <v>350</v>
      </c>
      <c r="M38" s="263">
        <v>575</v>
      </c>
      <c r="N38" s="264">
        <v>0.15052356020942409</v>
      </c>
      <c r="O38" s="263">
        <v>330</v>
      </c>
      <c r="P38" s="263">
        <v>190</v>
      </c>
      <c r="Q38" s="263">
        <v>520</v>
      </c>
      <c r="R38" s="264">
        <v>0.13612565445026178</v>
      </c>
      <c r="S38" s="263">
        <v>10</v>
      </c>
      <c r="T38" s="263">
        <v>15</v>
      </c>
      <c r="U38" s="263">
        <v>25</v>
      </c>
      <c r="V38" s="22" t="s">
        <v>6</v>
      </c>
    </row>
    <row r="39" spans="1:22">
      <c r="A39" s="263" t="s">
        <v>59</v>
      </c>
      <c r="B39" s="263" t="s">
        <v>134</v>
      </c>
      <c r="C39" s="263" t="s">
        <v>126</v>
      </c>
      <c r="D39" s="263">
        <v>2.5241000366210939</v>
      </c>
      <c r="E39" s="263">
        <v>4560</v>
      </c>
      <c r="F39" s="263">
        <v>2017</v>
      </c>
      <c r="G39" s="263">
        <v>1934</v>
      </c>
      <c r="H39" s="263">
        <v>1806.5844989663244</v>
      </c>
      <c r="I39" s="263">
        <v>799.09669614365703</v>
      </c>
      <c r="J39" s="263">
        <v>2560</v>
      </c>
      <c r="K39" s="263">
        <v>1825</v>
      </c>
      <c r="L39" s="263">
        <v>145</v>
      </c>
      <c r="M39" s="263">
        <v>285</v>
      </c>
      <c r="N39" s="264">
        <v>0.111328125</v>
      </c>
      <c r="O39" s="263">
        <v>90</v>
      </c>
      <c r="P39" s="263">
        <v>160</v>
      </c>
      <c r="Q39" s="263">
        <v>250</v>
      </c>
      <c r="R39" s="264">
        <v>9.765625E-2</v>
      </c>
      <c r="S39" s="263">
        <v>25</v>
      </c>
      <c r="T39" s="263">
        <v>10</v>
      </c>
      <c r="U39" s="263">
        <v>30</v>
      </c>
      <c r="V39" s="22" t="s">
        <v>6</v>
      </c>
    </row>
    <row r="40" spans="1:22">
      <c r="A40" s="263" t="s">
        <v>60</v>
      </c>
      <c r="B40" s="263" t="s">
        <v>134</v>
      </c>
      <c r="C40" s="263" t="s">
        <v>126</v>
      </c>
      <c r="D40" s="263">
        <v>13.326700439453125</v>
      </c>
      <c r="E40" s="263">
        <v>4134</v>
      </c>
      <c r="F40" s="263">
        <v>1522</v>
      </c>
      <c r="G40" s="263">
        <v>1439</v>
      </c>
      <c r="H40" s="263">
        <v>310.20431642340139</v>
      </c>
      <c r="I40" s="263">
        <v>114.20681412588702</v>
      </c>
      <c r="J40" s="263">
        <v>2065</v>
      </c>
      <c r="K40" s="263">
        <v>1680</v>
      </c>
      <c r="L40" s="263">
        <v>85</v>
      </c>
      <c r="M40" s="263">
        <v>125</v>
      </c>
      <c r="N40" s="264">
        <v>6.0532687651331719E-2</v>
      </c>
      <c r="O40" s="263">
        <v>50</v>
      </c>
      <c r="P40" s="263">
        <v>95</v>
      </c>
      <c r="Q40" s="263">
        <v>145</v>
      </c>
      <c r="R40" s="264">
        <v>7.0217917675544791E-2</v>
      </c>
      <c r="S40" s="263">
        <v>0</v>
      </c>
      <c r="T40" s="263">
        <v>0</v>
      </c>
      <c r="U40" s="263">
        <v>20</v>
      </c>
      <c r="V40" s="22" t="s">
        <v>6</v>
      </c>
    </row>
    <row r="41" spans="1:22">
      <c r="A41" s="263" t="s">
        <v>61</v>
      </c>
      <c r="B41" s="263" t="s">
        <v>134</v>
      </c>
      <c r="C41" s="263" t="s">
        <v>126</v>
      </c>
      <c r="D41" s="263">
        <v>3.18739990234375</v>
      </c>
      <c r="E41" s="263">
        <v>5857</v>
      </c>
      <c r="F41" s="263">
        <v>2343</v>
      </c>
      <c r="G41" s="263">
        <v>2258</v>
      </c>
      <c r="H41" s="263">
        <v>1837.5479009374528</v>
      </c>
      <c r="I41" s="263">
        <v>735.08190744347826</v>
      </c>
      <c r="J41" s="263">
        <v>2975</v>
      </c>
      <c r="K41" s="263">
        <v>2145</v>
      </c>
      <c r="L41" s="263">
        <v>265</v>
      </c>
      <c r="M41" s="263">
        <v>270</v>
      </c>
      <c r="N41" s="264">
        <v>9.07563025210084E-2</v>
      </c>
      <c r="O41" s="263">
        <v>115</v>
      </c>
      <c r="P41" s="263">
        <v>155</v>
      </c>
      <c r="Q41" s="263">
        <v>270</v>
      </c>
      <c r="R41" s="264">
        <v>9.07563025210084E-2</v>
      </c>
      <c r="S41" s="263">
        <v>0</v>
      </c>
      <c r="T41" s="263">
        <v>0</v>
      </c>
      <c r="U41" s="263">
        <v>15</v>
      </c>
      <c r="V41" s="22" t="s">
        <v>6</v>
      </c>
    </row>
    <row r="42" spans="1:22">
      <c r="A42" s="263" t="s">
        <v>62</v>
      </c>
      <c r="B42" s="263" t="s">
        <v>134</v>
      </c>
      <c r="C42" s="263" t="s">
        <v>126</v>
      </c>
      <c r="D42" s="263">
        <v>2.7658999633789061</v>
      </c>
      <c r="E42" s="263">
        <v>6353</v>
      </c>
      <c r="F42" s="263">
        <v>2375</v>
      </c>
      <c r="G42" s="263">
        <v>2308</v>
      </c>
      <c r="H42" s="263">
        <v>2296.9015814436707</v>
      </c>
      <c r="I42" s="263">
        <v>858.6716914731179</v>
      </c>
      <c r="J42" s="263">
        <v>3300</v>
      </c>
      <c r="K42" s="263">
        <v>2420</v>
      </c>
      <c r="L42" s="263">
        <v>240</v>
      </c>
      <c r="M42" s="263">
        <v>325</v>
      </c>
      <c r="N42" s="264">
        <v>9.8484848484848481E-2</v>
      </c>
      <c r="O42" s="263">
        <v>110</v>
      </c>
      <c r="P42" s="263">
        <v>130</v>
      </c>
      <c r="Q42" s="263">
        <v>240</v>
      </c>
      <c r="R42" s="264">
        <v>7.2727272727272724E-2</v>
      </c>
      <c r="S42" s="263">
        <v>30</v>
      </c>
      <c r="T42" s="263">
        <v>0</v>
      </c>
      <c r="U42" s="263">
        <v>40</v>
      </c>
      <c r="V42" s="22" t="s">
        <v>6</v>
      </c>
    </row>
    <row r="43" spans="1:22">
      <c r="A43" s="263" t="s">
        <v>63</v>
      </c>
      <c r="B43" s="263" t="s">
        <v>134</v>
      </c>
      <c r="C43" s="263" t="s">
        <v>126</v>
      </c>
      <c r="D43" s="263">
        <v>1.5847000122070312</v>
      </c>
      <c r="E43" s="263">
        <v>3009</v>
      </c>
      <c r="F43" s="263">
        <v>1359</v>
      </c>
      <c r="G43" s="263">
        <v>1305</v>
      </c>
      <c r="H43" s="263">
        <v>1898.7820892418174</v>
      </c>
      <c r="I43" s="263">
        <v>857.57555974730133</v>
      </c>
      <c r="J43" s="263">
        <v>1570</v>
      </c>
      <c r="K43" s="263">
        <v>1080</v>
      </c>
      <c r="L43" s="263">
        <v>130</v>
      </c>
      <c r="M43" s="263">
        <v>145</v>
      </c>
      <c r="N43" s="264">
        <v>9.2356687898089165E-2</v>
      </c>
      <c r="O43" s="263">
        <v>70</v>
      </c>
      <c r="P43" s="263">
        <v>120</v>
      </c>
      <c r="Q43" s="263">
        <v>190</v>
      </c>
      <c r="R43" s="264">
        <v>0.12101910828025478</v>
      </c>
      <c r="S43" s="263">
        <v>10</v>
      </c>
      <c r="T43" s="263">
        <v>0</v>
      </c>
      <c r="U43" s="263">
        <v>20</v>
      </c>
      <c r="V43" s="22" t="s">
        <v>6</v>
      </c>
    </row>
    <row r="44" spans="1:22">
      <c r="A44" s="263" t="s">
        <v>64</v>
      </c>
      <c r="B44" s="263" t="s">
        <v>134</v>
      </c>
      <c r="C44" s="263" t="s">
        <v>126</v>
      </c>
      <c r="D44" s="263">
        <v>4.6045001220703128</v>
      </c>
      <c r="E44" s="263">
        <v>7240</v>
      </c>
      <c r="F44" s="263">
        <v>3053</v>
      </c>
      <c r="G44" s="263">
        <v>2934</v>
      </c>
      <c r="H44" s="263">
        <v>1572.3748090041731</v>
      </c>
      <c r="I44" s="263">
        <v>663.04700164222936</v>
      </c>
      <c r="J44" s="263">
        <v>3570</v>
      </c>
      <c r="K44" s="263">
        <v>2400</v>
      </c>
      <c r="L44" s="263">
        <v>230</v>
      </c>
      <c r="M44" s="263">
        <v>480</v>
      </c>
      <c r="N44" s="264">
        <v>0.13445378151260504</v>
      </c>
      <c r="O44" s="263">
        <v>150</v>
      </c>
      <c r="P44" s="263">
        <v>200</v>
      </c>
      <c r="Q44" s="263">
        <v>350</v>
      </c>
      <c r="R44" s="264">
        <v>9.8039215686274508E-2</v>
      </c>
      <c r="S44" s="263">
        <v>60</v>
      </c>
      <c r="T44" s="263">
        <v>0</v>
      </c>
      <c r="U44" s="263">
        <v>45</v>
      </c>
      <c r="V44" s="22" t="s">
        <v>6</v>
      </c>
    </row>
    <row r="45" spans="1:22">
      <c r="A45" s="263" t="s">
        <v>65</v>
      </c>
      <c r="B45" s="263" t="s">
        <v>134</v>
      </c>
      <c r="C45" s="263" t="s">
        <v>126</v>
      </c>
      <c r="D45" s="263">
        <v>4.0092999267578122</v>
      </c>
      <c r="E45" s="263">
        <v>5156</v>
      </c>
      <c r="F45" s="263">
        <v>2206</v>
      </c>
      <c r="G45" s="263">
        <v>2141</v>
      </c>
      <c r="H45" s="263">
        <v>1286.0100501808768</v>
      </c>
      <c r="I45" s="263">
        <v>550.22074683844346</v>
      </c>
      <c r="J45" s="263">
        <v>2370</v>
      </c>
      <c r="K45" s="263">
        <v>1675</v>
      </c>
      <c r="L45" s="263">
        <v>200</v>
      </c>
      <c r="M45" s="263">
        <v>270</v>
      </c>
      <c r="N45" s="264">
        <v>0.11392405063291139</v>
      </c>
      <c r="O45" s="263">
        <v>90</v>
      </c>
      <c r="P45" s="263">
        <v>80</v>
      </c>
      <c r="Q45" s="263">
        <v>170</v>
      </c>
      <c r="R45" s="264">
        <v>7.1729957805907171E-2</v>
      </c>
      <c r="S45" s="263">
        <v>25</v>
      </c>
      <c r="T45" s="263">
        <v>0</v>
      </c>
      <c r="U45" s="263">
        <v>20</v>
      </c>
      <c r="V45" s="22" t="s">
        <v>6</v>
      </c>
    </row>
    <row r="46" spans="1:22">
      <c r="A46" s="263" t="s">
        <v>66</v>
      </c>
      <c r="B46" s="263" t="s">
        <v>134</v>
      </c>
      <c r="C46" s="263" t="s">
        <v>126</v>
      </c>
      <c r="D46" s="263">
        <v>4.271600036621094</v>
      </c>
      <c r="E46" s="263">
        <v>3935</v>
      </c>
      <c r="F46" s="263">
        <v>1645</v>
      </c>
      <c r="G46" s="263">
        <v>1598</v>
      </c>
      <c r="H46" s="263">
        <v>921.20047903938348</v>
      </c>
      <c r="I46" s="263">
        <v>385.10159797199134</v>
      </c>
      <c r="J46" s="263">
        <v>1420</v>
      </c>
      <c r="K46" s="263">
        <v>1105</v>
      </c>
      <c r="L46" s="263">
        <v>95</v>
      </c>
      <c r="M46" s="263">
        <v>80</v>
      </c>
      <c r="N46" s="264">
        <v>5.6338028169014086E-2</v>
      </c>
      <c r="O46" s="263">
        <v>30</v>
      </c>
      <c r="P46" s="263">
        <v>65</v>
      </c>
      <c r="Q46" s="263">
        <v>95</v>
      </c>
      <c r="R46" s="264">
        <v>6.6901408450704219E-2</v>
      </c>
      <c r="S46" s="263">
        <v>15</v>
      </c>
      <c r="T46" s="263">
        <v>0</v>
      </c>
      <c r="U46" s="263">
        <v>25</v>
      </c>
      <c r="V46" s="22" t="s">
        <v>6</v>
      </c>
    </row>
    <row r="47" spans="1:22">
      <c r="A47" s="263" t="s">
        <v>67</v>
      </c>
      <c r="B47" s="263" t="s">
        <v>134</v>
      </c>
      <c r="C47" s="263" t="s">
        <v>126</v>
      </c>
      <c r="D47" s="263">
        <v>4.7848999023437502</v>
      </c>
      <c r="E47" s="263">
        <v>6024</v>
      </c>
      <c r="F47" s="263">
        <v>2354</v>
      </c>
      <c r="G47" s="263">
        <v>2265</v>
      </c>
      <c r="H47" s="263">
        <v>1258.9605055372863</v>
      </c>
      <c r="I47" s="263">
        <v>491.9643144148028</v>
      </c>
      <c r="J47" s="263">
        <v>2475</v>
      </c>
      <c r="K47" s="263">
        <v>1950</v>
      </c>
      <c r="L47" s="263">
        <v>185</v>
      </c>
      <c r="M47" s="263">
        <v>145</v>
      </c>
      <c r="N47" s="264">
        <v>5.8585858585858588E-2</v>
      </c>
      <c r="O47" s="263">
        <v>80</v>
      </c>
      <c r="P47" s="263">
        <v>80</v>
      </c>
      <c r="Q47" s="263">
        <v>160</v>
      </c>
      <c r="R47" s="264">
        <v>6.4646464646464646E-2</v>
      </c>
      <c r="S47" s="263">
        <v>10</v>
      </c>
      <c r="T47" s="263">
        <v>0</v>
      </c>
      <c r="U47" s="263">
        <v>25</v>
      </c>
      <c r="V47" s="22" t="s">
        <v>6</v>
      </c>
    </row>
    <row r="48" spans="1:22">
      <c r="A48" s="263" t="s">
        <v>68</v>
      </c>
      <c r="B48" s="263" t="s">
        <v>134</v>
      </c>
      <c r="C48" s="263" t="s">
        <v>126</v>
      </c>
      <c r="D48" s="263">
        <v>6.0542999267578121</v>
      </c>
      <c r="E48" s="263">
        <v>4088</v>
      </c>
      <c r="F48" s="263">
        <v>1734</v>
      </c>
      <c r="G48" s="263">
        <v>1651</v>
      </c>
      <c r="H48" s="263">
        <v>675.22257725166889</v>
      </c>
      <c r="I48" s="263">
        <v>286.40801099667169</v>
      </c>
      <c r="J48" s="263">
        <v>1580</v>
      </c>
      <c r="K48" s="263">
        <v>1220</v>
      </c>
      <c r="L48" s="263">
        <v>90</v>
      </c>
      <c r="M48" s="263">
        <v>110</v>
      </c>
      <c r="N48" s="264">
        <v>6.9620253164556958E-2</v>
      </c>
      <c r="O48" s="263">
        <v>65</v>
      </c>
      <c r="P48" s="263">
        <v>65</v>
      </c>
      <c r="Q48" s="263">
        <v>130</v>
      </c>
      <c r="R48" s="264">
        <v>8.2278481012658222E-2</v>
      </c>
      <c r="S48" s="263">
        <v>20</v>
      </c>
      <c r="T48" s="263">
        <v>0</v>
      </c>
      <c r="U48" s="263">
        <v>15</v>
      </c>
      <c r="V48" s="22" t="s">
        <v>6</v>
      </c>
    </row>
    <row r="49" spans="1:22">
      <c r="A49" s="263" t="s">
        <v>69</v>
      </c>
      <c r="B49" s="263" t="s">
        <v>134</v>
      </c>
      <c r="C49" s="263" t="s">
        <v>126</v>
      </c>
      <c r="D49" s="263">
        <v>33.476201171874997</v>
      </c>
      <c r="E49" s="263">
        <v>6755</v>
      </c>
      <c r="F49" s="263">
        <v>2831</v>
      </c>
      <c r="G49" s="263">
        <v>2727</v>
      </c>
      <c r="H49" s="263">
        <v>201.78514178828652</v>
      </c>
      <c r="I49" s="263">
        <v>84.56754054813311</v>
      </c>
      <c r="J49" s="263">
        <v>3280</v>
      </c>
      <c r="K49" s="263">
        <v>2530</v>
      </c>
      <c r="L49" s="263">
        <v>225</v>
      </c>
      <c r="M49" s="263">
        <v>165</v>
      </c>
      <c r="N49" s="264">
        <v>5.0304878048780491E-2</v>
      </c>
      <c r="O49" s="263">
        <v>175</v>
      </c>
      <c r="P49" s="263">
        <v>80</v>
      </c>
      <c r="Q49" s="263">
        <v>255</v>
      </c>
      <c r="R49" s="264">
        <v>7.774390243902439E-2</v>
      </c>
      <c r="S49" s="263">
        <v>55</v>
      </c>
      <c r="T49" s="263">
        <v>0</v>
      </c>
      <c r="U49" s="263">
        <v>45</v>
      </c>
      <c r="V49" s="22" t="s">
        <v>6</v>
      </c>
    </row>
    <row r="50" spans="1:22">
      <c r="A50" s="263" t="s">
        <v>70</v>
      </c>
      <c r="B50" s="263" t="s">
        <v>134</v>
      </c>
      <c r="C50" s="263" t="s">
        <v>126</v>
      </c>
      <c r="D50" s="263">
        <v>2.7580999755859374</v>
      </c>
      <c r="E50" s="263">
        <v>5233</v>
      </c>
      <c r="F50" s="263">
        <v>2483</v>
      </c>
      <c r="G50" s="263">
        <v>2380</v>
      </c>
      <c r="H50" s="263">
        <v>1897.3206360615295</v>
      </c>
      <c r="I50" s="263">
        <v>900.25743155757266</v>
      </c>
      <c r="J50" s="263">
        <v>2470</v>
      </c>
      <c r="K50" s="263">
        <v>1815</v>
      </c>
      <c r="L50" s="263">
        <v>120</v>
      </c>
      <c r="M50" s="263">
        <v>270</v>
      </c>
      <c r="N50" s="264">
        <v>0.10931174089068826</v>
      </c>
      <c r="O50" s="263">
        <v>115</v>
      </c>
      <c r="P50" s="263">
        <v>100</v>
      </c>
      <c r="Q50" s="263">
        <v>215</v>
      </c>
      <c r="R50" s="264">
        <v>8.7044534412955468E-2</v>
      </c>
      <c r="S50" s="263">
        <v>20</v>
      </c>
      <c r="T50" s="263">
        <v>10</v>
      </c>
      <c r="U50" s="263">
        <v>25</v>
      </c>
      <c r="V50" s="22" t="s">
        <v>6</v>
      </c>
    </row>
    <row r="51" spans="1:22">
      <c r="A51" s="263" t="s">
        <v>71</v>
      </c>
      <c r="B51" s="263" t="s">
        <v>134</v>
      </c>
      <c r="C51" s="263" t="s">
        <v>126</v>
      </c>
      <c r="D51" s="263">
        <v>12.655999755859375</v>
      </c>
      <c r="E51" s="263">
        <v>5178</v>
      </c>
      <c r="F51" s="263">
        <v>1934</v>
      </c>
      <c r="G51" s="263">
        <v>1834</v>
      </c>
      <c r="H51" s="263">
        <v>409.13401547773663</v>
      </c>
      <c r="I51" s="263">
        <v>152.81289801737014</v>
      </c>
      <c r="J51" s="263">
        <v>2675</v>
      </c>
      <c r="K51" s="263">
        <v>2045</v>
      </c>
      <c r="L51" s="263">
        <v>135</v>
      </c>
      <c r="M51" s="263">
        <v>290</v>
      </c>
      <c r="N51" s="264">
        <v>0.10841121495327102</v>
      </c>
      <c r="O51" s="263">
        <v>40</v>
      </c>
      <c r="P51" s="263">
        <v>125</v>
      </c>
      <c r="Q51" s="263">
        <v>165</v>
      </c>
      <c r="R51" s="264">
        <v>6.1682242990654203E-2</v>
      </c>
      <c r="S51" s="263">
        <v>20</v>
      </c>
      <c r="T51" s="263">
        <v>0</v>
      </c>
      <c r="U51" s="263">
        <v>20</v>
      </c>
      <c r="V51" s="22" t="s">
        <v>6</v>
      </c>
    </row>
    <row r="52" spans="1:22">
      <c r="A52" s="263" t="s">
        <v>72</v>
      </c>
      <c r="B52" s="263" t="s">
        <v>134</v>
      </c>
      <c r="C52" s="263" t="s">
        <v>126</v>
      </c>
      <c r="D52" s="263">
        <v>6.3516998291015625</v>
      </c>
      <c r="E52" s="263">
        <v>6336</v>
      </c>
      <c r="F52" s="263">
        <v>2675</v>
      </c>
      <c r="G52" s="263">
        <v>2573</v>
      </c>
      <c r="H52" s="263">
        <v>997.52824763071601</v>
      </c>
      <c r="I52" s="263">
        <v>421.14710581000082</v>
      </c>
      <c r="J52" s="263">
        <v>3345</v>
      </c>
      <c r="K52" s="263">
        <v>2505</v>
      </c>
      <c r="L52" s="263">
        <v>205</v>
      </c>
      <c r="M52" s="263">
        <v>230</v>
      </c>
      <c r="N52" s="264">
        <v>6.8759342301943194E-2</v>
      </c>
      <c r="O52" s="263">
        <v>225</v>
      </c>
      <c r="P52" s="263">
        <v>105</v>
      </c>
      <c r="Q52" s="263">
        <v>330</v>
      </c>
      <c r="R52" s="264">
        <v>9.8654708520179366E-2</v>
      </c>
      <c r="S52" s="263">
        <v>45</v>
      </c>
      <c r="T52" s="263">
        <v>0</v>
      </c>
      <c r="U52" s="263">
        <v>25</v>
      </c>
      <c r="V52" s="22" t="s">
        <v>6</v>
      </c>
    </row>
    <row r="53" spans="1:22">
      <c r="A53" s="263" t="s">
        <v>73</v>
      </c>
      <c r="B53" s="263" t="s">
        <v>134</v>
      </c>
      <c r="C53" s="263" t="s">
        <v>126</v>
      </c>
      <c r="D53" s="263">
        <v>16.668499755859376</v>
      </c>
      <c r="E53" s="263">
        <v>6245</v>
      </c>
      <c r="F53" s="263">
        <v>2486</v>
      </c>
      <c r="G53" s="263">
        <v>2337</v>
      </c>
      <c r="H53" s="263">
        <v>374.65879302093362</v>
      </c>
      <c r="I53" s="263">
        <v>149.14359638911785</v>
      </c>
      <c r="J53" s="263">
        <v>3295</v>
      </c>
      <c r="K53" s="263">
        <v>2725</v>
      </c>
      <c r="L53" s="263">
        <v>260</v>
      </c>
      <c r="M53" s="263">
        <v>120</v>
      </c>
      <c r="N53" s="264">
        <v>3.6418816388467376E-2</v>
      </c>
      <c r="O53" s="263">
        <v>110</v>
      </c>
      <c r="P53" s="263">
        <v>35</v>
      </c>
      <c r="Q53" s="263">
        <v>145</v>
      </c>
      <c r="R53" s="264">
        <v>4.4006069802731411E-2</v>
      </c>
      <c r="S53" s="263">
        <v>40</v>
      </c>
      <c r="T53" s="263">
        <v>0</v>
      </c>
      <c r="U53" s="263">
        <v>10</v>
      </c>
      <c r="V53" s="22" t="s">
        <v>6</v>
      </c>
    </row>
    <row r="54" spans="1:22">
      <c r="A54" s="263" t="s">
        <v>74</v>
      </c>
      <c r="B54" s="263" t="s">
        <v>134</v>
      </c>
      <c r="C54" s="263" t="s">
        <v>126</v>
      </c>
      <c r="D54" s="263">
        <v>3.2023999023437502</v>
      </c>
      <c r="E54" s="263">
        <v>6177</v>
      </c>
      <c r="F54" s="263">
        <v>2489</v>
      </c>
      <c r="G54" s="263">
        <v>2363</v>
      </c>
      <c r="H54" s="263">
        <v>1928.8659094322418</v>
      </c>
      <c r="I54" s="263">
        <v>777.22960151802647</v>
      </c>
      <c r="J54" s="263">
        <v>3370</v>
      </c>
      <c r="K54" s="263">
        <v>2540</v>
      </c>
      <c r="L54" s="263">
        <v>315</v>
      </c>
      <c r="M54" s="263">
        <v>180</v>
      </c>
      <c r="N54" s="264">
        <v>5.3412462908011868E-2</v>
      </c>
      <c r="O54" s="263">
        <v>210</v>
      </c>
      <c r="P54" s="263">
        <v>80</v>
      </c>
      <c r="Q54" s="263">
        <v>290</v>
      </c>
      <c r="R54" s="264">
        <v>8.6053412462908013E-2</v>
      </c>
      <c r="S54" s="263">
        <v>35</v>
      </c>
      <c r="T54" s="263">
        <v>0</v>
      </c>
      <c r="U54" s="263">
        <v>10</v>
      </c>
      <c r="V54" s="22" t="s">
        <v>6</v>
      </c>
    </row>
    <row r="55" spans="1:22">
      <c r="A55" s="263" t="s">
        <v>75</v>
      </c>
      <c r="B55" s="263" t="s">
        <v>134</v>
      </c>
      <c r="C55" s="263" t="s">
        <v>126</v>
      </c>
      <c r="D55" s="263">
        <v>3.5791000366210937</v>
      </c>
      <c r="E55" s="263">
        <v>5443</v>
      </c>
      <c r="F55" s="263">
        <v>2256</v>
      </c>
      <c r="G55" s="263">
        <v>2158</v>
      </c>
      <c r="H55" s="263">
        <v>1520.7733632219317</v>
      </c>
      <c r="I55" s="263">
        <v>630.32605317447701</v>
      </c>
      <c r="J55" s="263">
        <v>2640</v>
      </c>
      <c r="K55" s="263">
        <v>1950</v>
      </c>
      <c r="L55" s="263">
        <v>240</v>
      </c>
      <c r="M55" s="263">
        <v>220</v>
      </c>
      <c r="N55" s="264">
        <v>8.3333333333333329E-2</v>
      </c>
      <c r="O55" s="263">
        <v>135</v>
      </c>
      <c r="P55" s="263">
        <v>40</v>
      </c>
      <c r="Q55" s="263">
        <v>175</v>
      </c>
      <c r="R55" s="264">
        <v>6.6287878787878785E-2</v>
      </c>
      <c r="S55" s="263">
        <v>25</v>
      </c>
      <c r="T55" s="263">
        <v>0</v>
      </c>
      <c r="U55" s="263">
        <v>25</v>
      </c>
      <c r="V55" s="22" t="s">
        <v>6</v>
      </c>
    </row>
    <row r="56" spans="1:22">
      <c r="A56" s="263" t="s">
        <v>76</v>
      </c>
      <c r="B56" s="263" t="s">
        <v>134</v>
      </c>
      <c r="C56" s="263" t="s">
        <v>126</v>
      </c>
      <c r="D56" s="263">
        <v>5.2659002685546872</v>
      </c>
      <c r="E56" s="263">
        <v>1766</v>
      </c>
      <c r="F56" s="263">
        <v>674</v>
      </c>
      <c r="G56" s="263">
        <v>630</v>
      </c>
      <c r="H56" s="263">
        <v>335.36525758865304</v>
      </c>
      <c r="I56" s="263">
        <v>127.9933089551258</v>
      </c>
      <c r="J56" s="263">
        <v>905</v>
      </c>
      <c r="K56" s="263">
        <v>500</v>
      </c>
      <c r="L56" s="263">
        <v>65</v>
      </c>
      <c r="M56" s="263">
        <v>125</v>
      </c>
      <c r="N56" s="264">
        <v>0.13812154696132597</v>
      </c>
      <c r="O56" s="263">
        <v>105</v>
      </c>
      <c r="P56" s="263">
        <v>45</v>
      </c>
      <c r="Q56" s="263">
        <v>150</v>
      </c>
      <c r="R56" s="264">
        <v>0.16574585635359115</v>
      </c>
      <c r="S56" s="263">
        <v>35</v>
      </c>
      <c r="T56" s="263">
        <v>0</v>
      </c>
      <c r="U56" s="263">
        <v>25</v>
      </c>
      <c r="V56" s="22" t="s">
        <v>6</v>
      </c>
    </row>
    <row r="57" spans="1:22">
      <c r="A57" s="263" t="s">
        <v>77</v>
      </c>
      <c r="B57" s="263" t="s">
        <v>134</v>
      </c>
      <c r="C57" s="263" t="s">
        <v>126</v>
      </c>
      <c r="D57" s="263">
        <v>8.9178002929687494</v>
      </c>
      <c r="E57" s="263">
        <v>7478</v>
      </c>
      <c r="F57" s="263">
        <v>2840</v>
      </c>
      <c r="G57" s="263">
        <v>2716</v>
      </c>
      <c r="H57" s="263">
        <v>838.54759630533977</v>
      </c>
      <c r="I57" s="263">
        <v>318.46418474286776</v>
      </c>
      <c r="J57" s="263">
        <v>3865</v>
      </c>
      <c r="K57" s="263">
        <v>3105</v>
      </c>
      <c r="L57" s="263">
        <v>270</v>
      </c>
      <c r="M57" s="263">
        <v>255</v>
      </c>
      <c r="N57" s="264">
        <v>6.5976714100905567E-2</v>
      </c>
      <c r="O57" s="263">
        <v>105</v>
      </c>
      <c r="P57" s="263">
        <v>115</v>
      </c>
      <c r="Q57" s="263">
        <v>220</v>
      </c>
      <c r="R57" s="264">
        <v>5.6921086675291076E-2</v>
      </c>
      <c r="S57" s="263">
        <v>10</v>
      </c>
      <c r="T57" s="263">
        <v>0</v>
      </c>
      <c r="U57" s="263">
        <v>10</v>
      </c>
      <c r="V57" s="22" t="s">
        <v>6</v>
      </c>
    </row>
    <row r="58" spans="1:22">
      <c r="A58" s="263" t="s">
        <v>78</v>
      </c>
      <c r="B58" s="263" t="s">
        <v>134</v>
      </c>
      <c r="C58" s="263" t="s">
        <v>126</v>
      </c>
      <c r="D58" s="263">
        <v>13.398599853515625</v>
      </c>
      <c r="E58" s="263">
        <v>3701</v>
      </c>
      <c r="F58" s="263">
        <v>1475</v>
      </c>
      <c r="G58" s="263">
        <v>1381</v>
      </c>
      <c r="H58" s="263">
        <v>276.22289197844083</v>
      </c>
      <c r="I58" s="263">
        <v>110.08612960502573</v>
      </c>
      <c r="J58" s="263">
        <v>2105</v>
      </c>
      <c r="K58" s="263">
        <v>1630</v>
      </c>
      <c r="L58" s="263">
        <v>195</v>
      </c>
      <c r="M58" s="263">
        <v>165</v>
      </c>
      <c r="N58" s="264">
        <v>7.8384798099762468E-2</v>
      </c>
      <c r="O58" s="263">
        <v>35</v>
      </c>
      <c r="P58" s="263">
        <v>60</v>
      </c>
      <c r="Q58" s="263">
        <v>95</v>
      </c>
      <c r="R58" s="264">
        <v>4.5130641330166268E-2</v>
      </c>
      <c r="S58" s="263">
        <v>10</v>
      </c>
      <c r="T58" s="263">
        <v>0</v>
      </c>
      <c r="U58" s="263">
        <v>0</v>
      </c>
      <c r="V58" s="22" t="s">
        <v>6</v>
      </c>
    </row>
    <row r="59" spans="1:22">
      <c r="A59" s="237" t="s">
        <v>79</v>
      </c>
      <c r="B59" s="237" t="s">
        <v>134</v>
      </c>
      <c r="C59" s="237" t="s">
        <v>126</v>
      </c>
      <c r="D59" s="237">
        <v>37.867600097656251</v>
      </c>
      <c r="E59" s="237">
        <v>1903</v>
      </c>
      <c r="F59" s="237">
        <v>730</v>
      </c>
      <c r="G59" s="237">
        <v>705</v>
      </c>
      <c r="H59" s="237">
        <v>50.254042904551085</v>
      </c>
      <c r="I59" s="237">
        <v>19.277693809943401</v>
      </c>
      <c r="J59" s="237">
        <v>910</v>
      </c>
      <c r="K59" s="237">
        <v>745</v>
      </c>
      <c r="L59" s="237">
        <v>70</v>
      </c>
      <c r="M59" s="237">
        <v>15</v>
      </c>
      <c r="N59" s="265">
        <v>1.6483516483516484E-2</v>
      </c>
      <c r="O59" s="237">
        <v>35</v>
      </c>
      <c r="P59" s="237">
        <v>20</v>
      </c>
      <c r="Q59" s="237">
        <v>55</v>
      </c>
      <c r="R59" s="265">
        <v>6.043956043956044E-2</v>
      </c>
      <c r="S59" s="237">
        <v>15</v>
      </c>
      <c r="T59" s="237">
        <v>0</v>
      </c>
      <c r="U59" s="237">
        <v>10</v>
      </c>
      <c r="V59" s="36" t="s">
        <v>2</v>
      </c>
    </row>
    <row r="60" spans="1:22">
      <c r="A60" s="237" t="s">
        <v>80</v>
      </c>
      <c r="B60" s="237" t="s">
        <v>134</v>
      </c>
      <c r="C60" s="237" t="s">
        <v>126</v>
      </c>
      <c r="D60" s="237">
        <v>73.994301757812494</v>
      </c>
      <c r="E60" s="237">
        <v>4935</v>
      </c>
      <c r="F60" s="237">
        <v>1874</v>
      </c>
      <c r="G60" s="237">
        <v>1773</v>
      </c>
      <c r="H60" s="237">
        <v>66.69432487048168</v>
      </c>
      <c r="I60" s="237">
        <v>25.326274530351096</v>
      </c>
      <c r="J60" s="237">
        <v>2315</v>
      </c>
      <c r="K60" s="237">
        <v>1980</v>
      </c>
      <c r="L60" s="237">
        <v>135</v>
      </c>
      <c r="M60" s="237">
        <v>65</v>
      </c>
      <c r="N60" s="265">
        <v>2.8077753779697623E-2</v>
      </c>
      <c r="O60" s="237">
        <v>55</v>
      </c>
      <c r="P60" s="237">
        <v>40</v>
      </c>
      <c r="Q60" s="237">
        <v>95</v>
      </c>
      <c r="R60" s="265">
        <v>4.1036717062634988E-2</v>
      </c>
      <c r="S60" s="237">
        <v>30</v>
      </c>
      <c r="T60" s="237">
        <v>0</v>
      </c>
      <c r="U60" s="237">
        <v>10</v>
      </c>
      <c r="V60" s="36" t="s">
        <v>2</v>
      </c>
    </row>
    <row r="61" spans="1:22">
      <c r="A61" s="237" t="s">
        <v>81</v>
      </c>
      <c r="B61" s="237" t="s">
        <v>134</v>
      </c>
      <c r="C61" s="237" t="s">
        <v>126</v>
      </c>
      <c r="D61" s="237">
        <v>26.5293994140625</v>
      </c>
      <c r="E61" s="237">
        <v>2427</v>
      </c>
      <c r="F61" s="237">
        <v>1180</v>
      </c>
      <c r="G61" s="237">
        <v>1073</v>
      </c>
      <c r="H61" s="237">
        <v>91.483412877922689</v>
      </c>
      <c r="I61" s="237">
        <v>44.478956405417705</v>
      </c>
      <c r="J61" s="237">
        <v>1200</v>
      </c>
      <c r="K61" s="237">
        <v>895</v>
      </c>
      <c r="L61" s="237">
        <v>115</v>
      </c>
      <c r="M61" s="237">
        <v>115</v>
      </c>
      <c r="N61" s="265">
        <v>9.583333333333334E-2</v>
      </c>
      <c r="O61" s="237">
        <v>25</v>
      </c>
      <c r="P61" s="237">
        <v>15</v>
      </c>
      <c r="Q61" s="237">
        <v>40</v>
      </c>
      <c r="R61" s="265">
        <v>3.3333333333333333E-2</v>
      </c>
      <c r="S61" s="237">
        <v>10</v>
      </c>
      <c r="T61" s="237">
        <v>10</v>
      </c>
      <c r="U61" s="237">
        <v>20</v>
      </c>
      <c r="V61" s="36" t="s">
        <v>2</v>
      </c>
    </row>
    <row r="62" spans="1:22">
      <c r="A62" s="263" t="s">
        <v>82</v>
      </c>
      <c r="B62" s="263" t="s">
        <v>134</v>
      </c>
      <c r="C62" s="263" t="s">
        <v>126</v>
      </c>
      <c r="D62" s="263">
        <v>24.26340087890625</v>
      </c>
      <c r="E62" s="263">
        <v>7486</v>
      </c>
      <c r="F62" s="263">
        <v>3025</v>
      </c>
      <c r="G62" s="263">
        <v>2869</v>
      </c>
      <c r="H62" s="263">
        <v>308.53053277078175</v>
      </c>
      <c r="I62" s="263">
        <v>124.67337184499263</v>
      </c>
      <c r="J62" s="263">
        <v>3525</v>
      </c>
      <c r="K62" s="263">
        <v>2750</v>
      </c>
      <c r="L62" s="263">
        <v>240</v>
      </c>
      <c r="M62" s="263">
        <v>260</v>
      </c>
      <c r="N62" s="264">
        <v>7.3758865248226946E-2</v>
      </c>
      <c r="O62" s="263">
        <v>165</v>
      </c>
      <c r="P62" s="263">
        <v>35</v>
      </c>
      <c r="Q62" s="263">
        <v>200</v>
      </c>
      <c r="R62" s="264">
        <v>5.6737588652482268E-2</v>
      </c>
      <c r="S62" s="263">
        <v>15</v>
      </c>
      <c r="T62" s="263">
        <v>0</v>
      </c>
      <c r="U62" s="263">
        <v>65</v>
      </c>
      <c r="V62" s="22" t="s">
        <v>6</v>
      </c>
    </row>
    <row r="63" spans="1:22">
      <c r="A63" s="237" t="s">
        <v>83</v>
      </c>
      <c r="B63" s="237" t="s">
        <v>134</v>
      </c>
      <c r="C63" s="237" t="s">
        <v>126</v>
      </c>
      <c r="D63" s="237">
        <v>228.0104</v>
      </c>
      <c r="E63" s="237">
        <v>4250</v>
      </c>
      <c r="F63" s="237">
        <v>2067</v>
      </c>
      <c r="G63" s="237">
        <v>1742</v>
      </c>
      <c r="H63" s="237">
        <v>18.639500654356116</v>
      </c>
      <c r="I63" s="237">
        <v>9.0653759653068455</v>
      </c>
      <c r="J63" s="237">
        <v>2005</v>
      </c>
      <c r="K63" s="237">
        <v>1705</v>
      </c>
      <c r="L63" s="237">
        <v>150</v>
      </c>
      <c r="M63" s="237">
        <v>95</v>
      </c>
      <c r="N63" s="265">
        <v>4.738154613466334E-2</v>
      </c>
      <c r="O63" s="237">
        <v>30</v>
      </c>
      <c r="P63" s="237">
        <v>10</v>
      </c>
      <c r="Q63" s="237">
        <v>40</v>
      </c>
      <c r="R63" s="265">
        <v>1.9950124688279301E-2</v>
      </c>
      <c r="S63" s="237">
        <v>10</v>
      </c>
      <c r="T63" s="237">
        <v>0</v>
      </c>
      <c r="U63" s="237">
        <v>15</v>
      </c>
      <c r="V63" s="36" t="s">
        <v>2</v>
      </c>
    </row>
    <row r="64" spans="1:22">
      <c r="A64" s="263" t="s">
        <v>84</v>
      </c>
      <c r="B64" s="263" t="s">
        <v>134</v>
      </c>
      <c r="C64" s="263" t="s">
        <v>126</v>
      </c>
      <c r="D64" s="263">
        <v>9.9707000732421882</v>
      </c>
      <c r="E64" s="263">
        <v>7554</v>
      </c>
      <c r="F64" s="263">
        <v>3008</v>
      </c>
      <c r="G64" s="263">
        <v>2886</v>
      </c>
      <c r="H64" s="263">
        <v>757.61982052516544</v>
      </c>
      <c r="I64" s="263">
        <v>301.68393171031209</v>
      </c>
      <c r="J64" s="263">
        <v>3605</v>
      </c>
      <c r="K64" s="263">
        <v>3025</v>
      </c>
      <c r="L64" s="263">
        <v>175</v>
      </c>
      <c r="M64" s="263">
        <v>145</v>
      </c>
      <c r="N64" s="264">
        <v>4.0221914008321778E-2</v>
      </c>
      <c r="O64" s="263">
        <v>120</v>
      </c>
      <c r="P64" s="263">
        <v>90</v>
      </c>
      <c r="Q64" s="263">
        <v>210</v>
      </c>
      <c r="R64" s="264">
        <v>5.8252427184466021E-2</v>
      </c>
      <c r="S64" s="263">
        <v>15</v>
      </c>
      <c r="T64" s="263">
        <v>0</v>
      </c>
      <c r="U64" s="263">
        <v>35</v>
      </c>
      <c r="V64" s="22" t="s">
        <v>6</v>
      </c>
    </row>
    <row r="65" spans="1:22">
      <c r="A65" s="263" t="s">
        <v>85</v>
      </c>
      <c r="B65" s="263" t="s">
        <v>134</v>
      </c>
      <c r="C65" s="263" t="s">
        <v>126</v>
      </c>
      <c r="D65" s="263">
        <v>20.000899658203124</v>
      </c>
      <c r="E65" s="263">
        <v>6366</v>
      </c>
      <c r="F65" s="263">
        <v>2826</v>
      </c>
      <c r="G65" s="263">
        <v>2717</v>
      </c>
      <c r="H65" s="263">
        <v>318.28568258373633</v>
      </c>
      <c r="I65" s="263">
        <v>141.29364420069729</v>
      </c>
      <c r="J65" s="263">
        <v>2650</v>
      </c>
      <c r="K65" s="263">
        <v>1995</v>
      </c>
      <c r="L65" s="263">
        <v>230</v>
      </c>
      <c r="M65" s="263">
        <v>180</v>
      </c>
      <c r="N65" s="264">
        <v>6.7924528301886791E-2</v>
      </c>
      <c r="O65" s="263">
        <v>145</v>
      </c>
      <c r="P65" s="263">
        <v>30</v>
      </c>
      <c r="Q65" s="263">
        <v>175</v>
      </c>
      <c r="R65" s="264">
        <v>6.6037735849056603E-2</v>
      </c>
      <c r="S65" s="263">
        <v>35</v>
      </c>
      <c r="T65" s="263">
        <v>10</v>
      </c>
      <c r="U65" s="263">
        <v>20</v>
      </c>
      <c r="V65" s="22" t="s">
        <v>6</v>
      </c>
    </row>
    <row r="66" spans="1:22">
      <c r="A66" s="263" t="s">
        <v>86</v>
      </c>
      <c r="B66" s="263" t="s">
        <v>134</v>
      </c>
      <c r="C66" s="263" t="s">
        <v>126</v>
      </c>
      <c r="D66" s="263">
        <v>16.0531005859375</v>
      </c>
      <c r="E66" s="263">
        <v>4033</v>
      </c>
      <c r="F66" s="263">
        <v>1587</v>
      </c>
      <c r="G66" s="263">
        <v>1535</v>
      </c>
      <c r="H66" s="263">
        <v>251.22872546708541</v>
      </c>
      <c r="I66" s="263">
        <v>98.859406723596464</v>
      </c>
      <c r="J66" s="263">
        <v>1875</v>
      </c>
      <c r="K66" s="263">
        <v>1425</v>
      </c>
      <c r="L66" s="263">
        <v>160</v>
      </c>
      <c r="M66" s="263">
        <v>150</v>
      </c>
      <c r="N66" s="264">
        <v>0.08</v>
      </c>
      <c r="O66" s="263">
        <v>65</v>
      </c>
      <c r="P66" s="263">
        <v>35</v>
      </c>
      <c r="Q66" s="263">
        <v>100</v>
      </c>
      <c r="R66" s="264">
        <v>5.3333333333333337E-2</v>
      </c>
      <c r="S66" s="263">
        <v>20</v>
      </c>
      <c r="T66" s="263">
        <v>0</v>
      </c>
      <c r="U66" s="263">
        <v>25</v>
      </c>
      <c r="V66" s="22" t="s">
        <v>6</v>
      </c>
    </row>
    <row r="67" spans="1:22">
      <c r="A67" s="263" t="s">
        <v>87</v>
      </c>
      <c r="B67" s="263" t="s">
        <v>134</v>
      </c>
      <c r="C67" s="263" t="s">
        <v>126</v>
      </c>
      <c r="D67" s="263">
        <v>2.7620999145507814</v>
      </c>
      <c r="E67" s="263">
        <v>5250</v>
      </c>
      <c r="F67" s="263">
        <v>2745</v>
      </c>
      <c r="G67" s="263">
        <v>2603</v>
      </c>
      <c r="H67" s="263">
        <v>1900.7277659808487</v>
      </c>
      <c r="I67" s="263">
        <v>993.80908906998661</v>
      </c>
      <c r="J67" s="263">
        <v>2040</v>
      </c>
      <c r="K67" s="263">
        <v>1255</v>
      </c>
      <c r="L67" s="263">
        <v>135</v>
      </c>
      <c r="M67" s="263">
        <v>145</v>
      </c>
      <c r="N67" s="264">
        <v>7.1078431372549017E-2</v>
      </c>
      <c r="O67" s="263">
        <v>400</v>
      </c>
      <c r="P67" s="263">
        <v>70</v>
      </c>
      <c r="Q67" s="263">
        <v>470</v>
      </c>
      <c r="R67" s="264">
        <v>0.23039215686274508</v>
      </c>
      <c r="S67" s="263">
        <v>10</v>
      </c>
      <c r="T67" s="263">
        <v>0</v>
      </c>
      <c r="U67" s="263">
        <v>25</v>
      </c>
      <c r="V67" s="22" t="s">
        <v>6</v>
      </c>
    </row>
    <row r="68" spans="1:22">
      <c r="A68" s="263" t="s">
        <v>88</v>
      </c>
      <c r="B68" s="263" t="s">
        <v>134</v>
      </c>
      <c r="C68" s="263" t="s">
        <v>126</v>
      </c>
      <c r="D68" s="263">
        <v>2.2805999755859374</v>
      </c>
      <c r="E68" s="263">
        <v>6065</v>
      </c>
      <c r="F68" s="263">
        <v>2753</v>
      </c>
      <c r="G68" s="263">
        <v>2608</v>
      </c>
      <c r="H68" s="263">
        <v>2659.3879088513827</v>
      </c>
      <c r="I68" s="263">
        <v>1207.1384852543868</v>
      </c>
      <c r="J68" s="263">
        <v>2315</v>
      </c>
      <c r="K68" s="263">
        <v>1565</v>
      </c>
      <c r="L68" s="263">
        <v>105</v>
      </c>
      <c r="M68" s="263">
        <v>185</v>
      </c>
      <c r="N68" s="264">
        <v>7.9913606911447083E-2</v>
      </c>
      <c r="O68" s="263">
        <v>275</v>
      </c>
      <c r="P68" s="263">
        <v>125</v>
      </c>
      <c r="Q68" s="263">
        <v>400</v>
      </c>
      <c r="R68" s="264">
        <v>0.17278617710583152</v>
      </c>
      <c r="S68" s="263">
        <v>0</v>
      </c>
      <c r="T68" s="263">
        <v>0</v>
      </c>
      <c r="U68" s="263">
        <v>55</v>
      </c>
      <c r="V68" s="22" t="s">
        <v>6</v>
      </c>
    </row>
    <row r="69" spans="1:22">
      <c r="A69" s="263" t="s">
        <v>89</v>
      </c>
      <c r="B69" s="263" t="s">
        <v>134</v>
      </c>
      <c r="C69" s="263" t="s">
        <v>126</v>
      </c>
      <c r="D69" s="263">
        <v>20.313800048828124</v>
      </c>
      <c r="E69" s="263">
        <v>5593</v>
      </c>
      <c r="F69" s="263">
        <v>2241</v>
      </c>
      <c r="G69" s="263">
        <v>2167</v>
      </c>
      <c r="H69" s="263">
        <v>275.3300705213278</v>
      </c>
      <c r="I69" s="263">
        <v>110.31909315900154</v>
      </c>
      <c r="J69" s="263">
        <v>2375</v>
      </c>
      <c r="K69" s="263">
        <v>1905</v>
      </c>
      <c r="L69" s="263">
        <v>165</v>
      </c>
      <c r="M69" s="263">
        <v>105</v>
      </c>
      <c r="N69" s="264">
        <v>4.4210526315789471E-2</v>
      </c>
      <c r="O69" s="263">
        <v>80</v>
      </c>
      <c r="P69" s="263">
        <v>55</v>
      </c>
      <c r="Q69" s="263">
        <v>135</v>
      </c>
      <c r="R69" s="264">
        <v>5.6842105263157895E-2</v>
      </c>
      <c r="S69" s="263">
        <v>10</v>
      </c>
      <c r="T69" s="263">
        <v>0</v>
      </c>
      <c r="U69" s="263">
        <v>50</v>
      </c>
      <c r="V69" s="22" t="s">
        <v>6</v>
      </c>
    </row>
    <row r="70" spans="1:22">
      <c r="A70" s="263" t="s">
        <v>90</v>
      </c>
      <c r="B70" s="263" t="s">
        <v>134</v>
      </c>
      <c r="C70" s="263" t="s">
        <v>126</v>
      </c>
      <c r="D70" s="263">
        <v>19.955500488281249</v>
      </c>
      <c r="E70" s="263">
        <v>5599</v>
      </c>
      <c r="F70" s="263">
        <v>2368</v>
      </c>
      <c r="G70" s="263">
        <v>2219</v>
      </c>
      <c r="H70" s="263">
        <v>280.57427090280095</v>
      </c>
      <c r="I70" s="263">
        <v>118.66402455756969</v>
      </c>
      <c r="J70" s="263">
        <v>2360</v>
      </c>
      <c r="K70" s="263">
        <v>1900</v>
      </c>
      <c r="L70" s="263">
        <v>145</v>
      </c>
      <c r="M70" s="263">
        <v>45</v>
      </c>
      <c r="N70" s="264">
        <v>1.9067796610169493E-2</v>
      </c>
      <c r="O70" s="263">
        <v>110</v>
      </c>
      <c r="P70" s="263">
        <v>70</v>
      </c>
      <c r="Q70" s="263">
        <v>180</v>
      </c>
      <c r="R70" s="264">
        <v>7.6271186440677971E-2</v>
      </c>
      <c r="S70" s="263">
        <v>25</v>
      </c>
      <c r="T70" s="263">
        <v>0</v>
      </c>
      <c r="U70" s="263">
        <v>60</v>
      </c>
      <c r="V70" s="22" t="s">
        <v>6</v>
      </c>
    </row>
  </sheetData>
  <sortState xmlns:xlrd2="http://schemas.microsoft.com/office/spreadsheetml/2017/richdata2" ref="A2:V72">
    <sortCondition ref="A2:A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2" workbookViewId="0">
      <selection activeCell="G23" sqref="G23"/>
    </sheetView>
  </sheetViews>
  <sheetFormatPr defaultColWidth="8.85546875" defaultRowHeight="15"/>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03"/>
  <sheetViews>
    <sheetView zoomScaleNormal="100" workbookViewId="0">
      <pane ySplit="1" topLeftCell="A2" activePane="bottomLeft" state="frozen"/>
      <selection pane="bottomLeft" activeCell="D23" sqref="D23"/>
    </sheetView>
  </sheetViews>
  <sheetFormatPr defaultColWidth="17.28515625" defaultRowHeight="12.75"/>
  <cols>
    <col min="1" max="1" width="17.28515625" style="144"/>
    <col min="2" max="2" width="17.28515625" style="164"/>
    <col min="3" max="4" width="17.28515625" style="3"/>
    <col min="5" max="7" width="17.28515625" style="4"/>
    <col min="8" max="8" width="17.28515625" style="164"/>
    <col min="9" max="9" width="17.28515625" style="151"/>
    <col min="10" max="10" width="17.28515625" style="4"/>
    <col min="11" max="11" width="17.28515625" style="168"/>
    <col min="12" max="14" width="17.28515625" style="5"/>
    <col min="15" max="15" width="17.28515625" style="102"/>
    <col min="16" max="16" width="17.28515625" style="7"/>
    <col min="17" max="18" width="17.28515625" style="103"/>
    <col min="19" max="19" width="17.28515625" style="4"/>
    <col min="20" max="20" width="17.28515625" style="102"/>
    <col min="21" max="21" width="17.28515625" style="168"/>
    <col min="22" max="23" width="17.28515625" style="5"/>
    <col min="24" max="24" width="17.28515625" style="137"/>
    <col min="25" max="25" width="17.28515625" style="104"/>
    <col min="26" max="26" width="17.28515625" style="170"/>
    <col min="27" max="29" width="17.28515625" style="5"/>
    <col min="30" max="30" width="17.28515625" style="105"/>
    <col min="31" max="31" width="17.28515625" style="36"/>
    <col min="32" max="32" width="17.28515625" style="9"/>
    <col min="33" max="33" width="17.28515625" style="106"/>
    <col min="34" max="34" width="17.28515625" style="107"/>
    <col min="35" max="37" width="17.28515625" style="5"/>
    <col min="38" max="38" width="17.28515625" style="106"/>
    <col min="39" max="39" width="17.28515625" style="36"/>
    <col min="40" max="40" width="17.28515625" style="16"/>
    <col min="41" max="41" width="17.28515625" style="10"/>
    <col min="42" max="42" width="17.28515625" style="36"/>
    <col min="43" max="43" width="17.28515625" style="99"/>
    <col min="44" max="44" width="17.28515625" style="144"/>
    <col min="45" max="45" width="17.28515625" style="157"/>
    <col min="46" max="16384" width="17.28515625" style="36"/>
  </cols>
  <sheetData>
    <row r="1" spans="1:45" s="34" customFormat="1" ht="46.5" customHeight="1" thickTop="1" thickBot="1">
      <c r="A1" s="267" t="s">
        <v>127</v>
      </c>
      <c r="B1" s="163" t="s">
        <v>163</v>
      </c>
      <c r="C1" s="268" t="s">
        <v>164</v>
      </c>
      <c r="D1" s="34" t="s">
        <v>165</v>
      </c>
      <c r="E1" s="11" t="s">
        <v>166</v>
      </c>
      <c r="F1" s="11" t="s">
        <v>167</v>
      </c>
      <c r="G1" s="11" t="s">
        <v>168</v>
      </c>
      <c r="H1" s="163" t="s">
        <v>169</v>
      </c>
      <c r="I1" s="269" t="s">
        <v>170</v>
      </c>
      <c r="J1" s="270" t="s">
        <v>171</v>
      </c>
      <c r="K1" s="162" t="s">
        <v>20</v>
      </c>
      <c r="L1" s="162" t="s">
        <v>172</v>
      </c>
      <c r="M1" s="162" t="s">
        <v>18</v>
      </c>
      <c r="N1" s="11" t="s">
        <v>173</v>
      </c>
      <c r="O1" s="162" t="s">
        <v>174</v>
      </c>
      <c r="P1" s="11" t="s">
        <v>175</v>
      </c>
      <c r="Q1" s="271" t="s">
        <v>113</v>
      </c>
      <c r="R1" s="162" t="s">
        <v>111</v>
      </c>
      <c r="S1" s="11" t="s">
        <v>176</v>
      </c>
      <c r="T1" s="162" t="s">
        <v>177</v>
      </c>
      <c r="U1" s="271" t="s">
        <v>117</v>
      </c>
      <c r="V1" s="162" t="s">
        <v>178</v>
      </c>
      <c r="W1" s="11" t="s">
        <v>179</v>
      </c>
      <c r="X1" s="34" t="s">
        <v>180</v>
      </c>
      <c r="Y1" s="33" t="s">
        <v>181</v>
      </c>
      <c r="Z1" s="11" t="s">
        <v>182</v>
      </c>
      <c r="AA1" s="12" t="s">
        <v>183</v>
      </c>
      <c r="AB1" s="11" t="s">
        <v>184</v>
      </c>
      <c r="AC1" s="11" t="s">
        <v>185</v>
      </c>
      <c r="AD1" s="34" t="s">
        <v>186</v>
      </c>
      <c r="AE1" s="35" t="s">
        <v>187</v>
      </c>
      <c r="AF1" s="12" t="s">
        <v>188</v>
      </c>
      <c r="AG1" s="34" t="s">
        <v>189</v>
      </c>
      <c r="AH1" s="35" t="s">
        <v>190</v>
      </c>
      <c r="AI1" s="11" t="s">
        <v>191</v>
      </c>
      <c r="AJ1" s="11" t="s">
        <v>192</v>
      </c>
      <c r="AK1" s="11" t="s">
        <v>193</v>
      </c>
      <c r="AL1" s="34" t="s">
        <v>194</v>
      </c>
      <c r="AM1" s="34" t="s">
        <v>195</v>
      </c>
      <c r="AN1" s="15" t="s">
        <v>196</v>
      </c>
      <c r="AO1" s="13" t="s">
        <v>197</v>
      </c>
      <c r="AP1" s="272" t="s">
        <v>198</v>
      </c>
      <c r="AQ1" s="267" t="s">
        <v>8</v>
      </c>
      <c r="AR1" s="230"/>
    </row>
    <row r="2" spans="1:45" s="161" customFormat="1" ht="13.5" thickTop="1">
      <c r="A2" s="173"/>
      <c r="B2" s="202">
        <v>9350000</v>
      </c>
      <c r="C2" s="174"/>
      <c r="D2" s="174"/>
      <c r="E2" s="175"/>
      <c r="F2" s="175"/>
      <c r="G2" s="175"/>
      <c r="H2" s="176"/>
      <c r="I2" s="177">
        <v>696.15</v>
      </c>
      <c r="J2" s="178">
        <f t="shared" ref="J2:J33" si="0">I2*100</f>
        <v>69615</v>
      </c>
      <c r="K2" s="210">
        <v>367770</v>
      </c>
      <c r="L2" s="178">
        <v>344580</v>
      </c>
      <c r="M2" s="178">
        <v>330088</v>
      </c>
      <c r="N2" s="178">
        <f t="shared" ref="N2:N33" si="1">K2-M2</f>
        <v>37682</v>
      </c>
      <c r="O2" s="180">
        <f t="shared" ref="O2:O33" si="2">N2/M2</f>
        <v>0.11415743680473087</v>
      </c>
      <c r="P2" s="181">
        <v>528.29999999999995</v>
      </c>
      <c r="Q2" s="177">
        <v>172559</v>
      </c>
      <c r="R2" s="182">
        <v>155224</v>
      </c>
      <c r="S2" s="178">
        <f t="shared" ref="S2:S33" si="3">Q2-R2</f>
        <v>17335</v>
      </c>
      <c r="T2" s="180">
        <f t="shared" ref="T2:T33" si="4">S2/R2</f>
        <v>0.11167731794052466</v>
      </c>
      <c r="U2" s="179">
        <v>162716</v>
      </c>
      <c r="V2" s="182">
        <v>145457</v>
      </c>
      <c r="W2" s="182">
        <f t="shared" ref="W2:W33" si="5">U2-V2</f>
        <v>17259</v>
      </c>
      <c r="X2" s="183">
        <f t="shared" ref="X2:X33" si="6">W2/V2</f>
        <v>0.11865362272011659</v>
      </c>
      <c r="Y2" s="184">
        <f t="shared" ref="Y2:Y33" si="7">U2/J2</f>
        <v>2.337369819722761</v>
      </c>
      <c r="Z2" s="215">
        <v>170830</v>
      </c>
      <c r="AA2" s="178">
        <v>111035</v>
      </c>
      <c r="AB2" s="178">
        <v>8180</v>
      </c>
      <c r="AC2" s="178">
        <f t="shared" ref="AC2:AC33" si="8">AA2+AB2</f>
        <v>119215</v>
      </c>
      <c r="AD2" s="180">
        <f t="shared" ref="AD2:AD33" si="9">AC2/Z2</f>
        <v>0.69785751917110572</v>
      </c>
      <c r="AE2" s="174">
        <f t="shared" ref="AE2:AE33" si="10">AD2/0.697857519</f>
        <v>1.0000000002451872</v>
      </c>
      <c r="AF2" s="220">
        <v>18610</v>
      </c>
      <c r="AG2" s="180">
        <f t="shared" ref="AG2:AG33" si="11">AF2/Z2</f>
        <v>0.10893871099923901</v>
      </c>
      <c r="AH2" s="185">
        <f t="shared" ref="AH2:AH33" si="12">AG2/0.1089</f>
        <v>1.0003554729039394</v>
      </c>
      <c r="AI2" s="178">
        <v>17640</v>
      </c>
      <c r="AJ2" s="178">
        <v>11245</v>
      </c>
      <c r="AK2" s="178">
        <f t="shared" ref="AK2:AK33" si="13">AI2+AJ2</f>
        <v>28885</v>
      </c>
      <c r="AL2" s="180">
        <f t="shared" ref="AL2:AL33" si="14">AK2/Z2</f>
        <v>0.16908622607270385</v>
      </c>
      <c r="AM2" s="174">
        <f t="shared" ref="AM2:AM33" si="15">AL2/0.169</f>
        <v>1.0005102134479518</v>
      </c>
      <c r="AN2" s="225">
        <v>4120</v>
      </c>
      <c r="AO2" s="186" t="s">
        <v>17</v>
      </c>
      <c r="AP2" s="187" t="s">
        <v>17</v>
      </c>
      <c r="AQ2" s="171"/>
      <c r="AR2" s="231"/>
    </row>
    <row r="3" spans="1:45">
      <c r="A3" s="100"/>
      <c r="B3" s="203">
        <v>9350001</v>
      </c>
      <c r="C3" s="32"/>
      <c r="D3" s="138"/>
      <c r="E3" s="28"/>
      <c r="F3" s="28"/>
      <c r="G3" s="28"/>
      <c r="H3" s="190" t="s">
        <v>22</v>
      </c>
      <c r="I3" s="138">
        <v>1.1299999999999999</v>
      </c>
      <c r="J3" s="108">
        <f t="shared" si="0"/>
        <v>112.99999999999999</v>
      </c>
      <c r="K3" s="211">
        <v>3261</v>
      </c>
      <c r="L3" s="29">
        <v>3112</v>
      </c>
      <c r="M3" s="153">
        <v>3040</v>
      </c>
      <c r="N3" s="108">
        <f t="shared" si="1"/>
        <v>221</v>
      </c>
      <c r="O3" s="30">
        <f t="shared" si="2"/>
        <v>7.2697368421052636E-2</v>
      </c>
      <c r="P3" s="189">
        <v>2891.7</v>
      </c>
      <c r="Q3" s="138">
        <v>1594</v>
      </c>
      <c r="R3" s="153">
        <v>1515</v>
      </c>
      <c r="S3" s="29">
        <f t="shared" si="3"/>
        <v>79</v>
      </c>
      <c r="T3" s="30">
        <f t="shared" si="4"/>
        <v>5.2145214521452148E-2</v>
      </c>
      <c r="U3" s="188">
        <v>1498</v>
      </c>
      <c r="V3" s="153">
        <v>1410</v>
      </c>
      <c r="W3" s="109">
        <f t="shared" si="5"/>
        <v>88</v>
      </c>
      <c r="X3" s="110">
        <f t="shared" si="6"/>
        <v>6.2411347517730496E-2</v>
      </c>
      <c r="Y3" s="172">
        <f t="shared" si="7"/>
        <v>13.256637168141594</v>
      </c>
      <c r="Z3" s="216">
        <v>1440</v>
      </c>
      <c r="AA3" s="29">
        <v>765</v>
      </c>
      <c r="AB3" s="29">
        <v>60</v>
      </c>
      <c r="AC3" s="108">
        <f t="shared" si="8"/>
        <v>825</v>
      </c>
      <c r="AD3" s="111">
        <f t="shared" si="9"/>
        <v>0.57291666666666663</v>
      </c>
      <c r="AE3" s="139">
        <f t="shared" si="10"/>
        <v>0.8209650982734007</v>
      </c>
      <c r="AF3" s="221">
        <v>130</v>
      </c>
      <c r="AG3" s="111">
        <f t="shared" si="11"/>
        <v>9.0277777777777776E-2</v>
      </c>
      <c r="AH3" s="112">
        <f t="shared" si="12"/>
        <v>0.82899704111825323</v>
      </c>
      <c r="AI3" s="29">
        <v>190</v>
      </c>
      <c r="AJ3" s="29">
        <v>260</v>
      </c>
      <c r="AK3" s="108">
        <f t="shared" si="13"/>
        <v>450</v>
      </c>
      <c r="AL3" s="111">
        <f t="shared" si="14"/>
        <v>0.3125</v>
      </c>
      <c r="AM3" s="140">
        <f t="shared" si="15"/>
        <v>1.8491124260355027</v>
      </c>
      <c r="AN3" s="226">
        <v>35</v>
      </c>
      <c r="AO3" s="31" t="s">
        <v>4</v>
      </c>
      <c r="AP3" s="138" t="s">
        <v>4</v>
      </c>
      <c r="AS3" s="36"/>
    </row>
    <row r="4" spans="1:45">
      <c r="A4" s="100"/>
      <c r="B4" s="203">
        <v>9350002</v>
      </c>
      <c r="C4" s="32"/>
      <c r="D4" s="138"/>
      <c r="E4" s="28"/>
      <c r="F4" s="28"/>
      <c r="G4" s="28"/>
      <c r="H4" s="190" t="s">
        <v>23</v>
      </c>
      <c r="I4" s="138">
        <v>1.45</v>
      </c>
      <c r="J4" s="108">
        <f t="shared" si="0"/>
        <v>145</v>
      </c>
      <c r="K4" s="211">
        <v>3878</v>
      </c>
      <c r="L4" s="29">
        <v>3619</v>
      </c>
      <c r="M4" s="153">
        <v>3629</v>
      </c>
      <c r="N4" s="108">
        <f t="shared" si="1"/>
        <v>249</v>
      </c>
      <c r="O4" s="30">
        <f t="shared" si="2"/>
        <v>6.8613943235050975E-2</v>
      </c>
      <c r="P4" s="189">
        <v>2669.5</v>
      </c>
      <c r="Q4" s="138">
        <v>2317</v>
      </c>
      <c r="R4" s="153">
        <v>2205</v>
      </c>
      <c r="S4" s="29">
        <f t="shared" si="3"/>
        <v>112</v>
      </c>
      <c r="T4" s="30">
        <f t="shared" si="4"/>
        <v>5.0793650793650794E-2</v>
      </c>
      <c r="U4" s="188">
        <v>2176</v>
      </c>
      <c r="V4" s="153">
        <v>2049</v>
      </c>
      <c r="W4" s="109">
        <f t="shared" si="5"/>
        <v>127</v>
      </c>
      <c r="X4" s="110">
        <f t="shared" si="6"/>
        <v>6.1981454367984384E-2</v>
      </c>
      <c r="Y4" s="172">
        <f t="shared" si="7"/>
        <v>15.006896551724138</v>
      </c>
      <c r="Z4" s="216">
        <v>1960</v>
      </c>
      <c r="AA4" s="29">
        <v>915</v>
      </c>
      <c r="AB4" s="29">
        <v>70</v>
      </c>
      <c r="AC4" s="108">
        <f t="shared" si="8"/>
        <v>985</v>
      </c>
      <c r="AD4" s="111">
        <f t="shared" si="9"/>
        <v>0.50255102040816324</v>
      </c>
      <c r="AE4" s="139">
        <f t="shared" si="10"/>
        <v>0.72013413444093477</v>
      </c>
      <c r="AF4" s="221">
        <v>170</v>
      </c>
      <c r="AG4" s="111">
        <f t="shared" si="11"/>
        <v>8.673469387755102E-2</v>
      </c>
      <c r="AH4" s="112">
        <f t="shared" si="12"/>
        <v>0.79646183542287441</v>
      </c>
      <c r="AI4" s="29">
        <v>420</v>
      </c>
      <c r="AJ4" s="29">
        <v>330</v>
      </c>
      <c r="AK4" s="108">
        <f t="shared" si="13"/>
        <v>750</v>
      </c>
      <c r="AL4" s="111">
        <f t="shared" si="14"/>
        <v>0.38265306122448978</v>
      </c>
      <c r="AM4" s="140">
        <f t="shared" si="15"/>
        <v>2.26421929718633</v>
      </c>
      <c r="AN4" s="226">
        <v>60</v>
      </c>
      <c r="AO4" s="31" t="s">
        <v>4</v>
      </c>
      <c r="AP4" s="138" t="s">
        <v>4</v>
      </c>
      <c r="AS4" s="36"/>
    </row>
    <row r="5" spans="1:45">
      <c r="A5" s="100"/>
      <c r="B5" s="203">
        <v>9350003.0099999998</v>
      </c>
      <c r="C5" s="32"/>
      <c r="D5" s="32"/>
      <c r="E5" s="28"/>
      <c r="F5" s="28"/>
      <c r="G5" s="28"/>
      <c r="H5" s="190" t="s">
        <v>24</v>
      </c>
      <c r="I5" s="138">
        <v>1.04</v>
      </c>
      <c r="J5" s="108">
        <f t="shared" si="0"/>
        <v>104</v>
      </c>
      <c r="K5" s="211">
        <v>5809</v>
      </c>
      <c r="L5" s="29">
        <v>5583</v>
      </c>
      <c r="M5" s="153">
        <v>5546</v>
      </c>
      <c r="N5" s="108">
        <f t="shared" si="1"/>
        <v>263</v>
      </c>
      <c r="O5" s="30">
        <f t="shared" si="2"/>
        <v>4.7421565091958169E-2</v>
      </c>
      <c r="P5" s="189">
        <v>5609.3</v>
      </c>
      <c r="Q5" s="138">
        <v>3543</v>
      </c>
      <c r="R5" s="153">
        <v>3601</v>
      </c>
      <c r="S5" s="29">
        <f t="shared" si="3"/>
        <v>-58</v>
      </c>
      <c r="T5" s="30">
        <f t="shared" si="4"/>
        <v>-1.6106637045265205E-2</v>
      </c>
      <c r="U5" s="188">
        <v>3343</v>
      </c>
      <c r="V5" s="153">
        <v>3348</v>
      </c>
      <c r="W5" s="109">
        <f t="shared" si="5"/>
        <v>-5</v>
      </c>
      <c r="X5" s="110">
        <f t="shared" si="6"/>
        <v>-1.4934289127837516E-3</v>
      </c>
      <c r="Y5" s="172">
        <f t="shared" si="7"/>
        <v>32.144230769230766</v>
      </c>
      <c r="Z5" s="216">
        <v>2520</v>
      </c>
      <c r="AA5" s="29">
        <v>1035</v>
      </c>
      <c r="AB5" s="29">
        <v>90</v>
      </c>
      <c r="AC5" s="108">
        <f t="shared" si="8"/>
        <v>1125</v>
      </c>
      <c r="AD5" s="111">
        <f t="shared" si="9"/>
        <v>0.44642857142857145</v>
      </c>
      <c r="AE5" s="139">
        <f t="shared" si="10"/>
        <v>0.63971306358966296</v>
      </c>
      <c r="AF5" s="221">
        <v>310</v>
      </c>
      <c r="AG5" s="111">
        <f t="shared" si="11"/>
        <v>0.12301587301587301</v>
      </c>
      <c r="AH5" s="112">
        <f t="shared" si="12"/>
        <v>1.1296223417435538</v>
      </c>
      <c r="AI5" s="29">
        <v>705</v>
      </c>
      <c r="AJ5" s="29">
        <v>315</v>
      </c>
      <c r="AK5" s="108">
        <f t="shared" si="13"/>
        <v>1020</v>
      </c>
      <c r="AL5" s="111">
        <f t="shared" si="14"/>
        <v>0.40476190476190477</v>
      </c>
      <c r="AM5" s="140">
        <f t="shared" si="15"/>
        <v>2.395040856579318</v>
      </c>
      <c r="AN5" s="226">
        <v>75</v>
      </c>
      <c r="AO5" s="31" t="s">
        <v>4</v>
      </c>
      <c r="AP5" s="138" t="s">
        <v>4</v>
      </c>
      <c r="AS5" s="36"/>
    </row>
    <row r="6" spans="1:45">
      <c r="A6" s="100"/>
      <c r="B6" s="203">
        <v>9350003.0199999996</v>
      </c>
      <c r="C6" s="32"/>
      <c r="D6" s="32"/>
      <c r="E6" s="28"/>
      <c r="F6" s="28"/>
      <c r="G6" s="28"/>
      <c r="H6" s="190" t="s">
        <v>25</v>
      </c>
      <c r="I6" s="138">
        <v>0.92</v>
      </c>
      <c r="J6" s="108">
        <f t="shared" si="0"/>
        <v>92</v>
      </c>
      <c r="K6" s="211">
        <v>6179</v>
      </c>
      <c r="L6" s="29">
        <v>5624</v>
      </c>
      <c r="M6" s="153">
        <v>5714</v>
      </c>
      <c r="N6" s="108">
        <f t="shared" si="1"/>
        <v>465</v>
      </c>
      <c r="O6" s="30">
        <f t="shared" si="2"/>
        <v>8.1379068953447667E-2</v>
      </c>
      <c r="P6" s="189">
        <v>6752.3</v>
      </c>
      <c r="Q6" s="138">
        <v>4108</v>
      </c>
      <c r="R6" s="153">
        <v>3737</v>
      </c>
      <c r="S6" s="29">
        <f t="shared" si="3"/>
        <v>371</v>
      </c>
      <c r="T6" s="30">
        <f t="shared" si="4"/>
        <v>9.9277495317099271E-2</v>
      </c>
      <c r="U6" s="188">
        <v>3663</v>
      </c>
      <c r="V6" s="153">
        <v>3350</v>
      </c>
      <c r="W6" s="109">
        <f t="shared" si="5"/>
        <v>313</v>
      </c>
      <c r="X6" s="110">
        <f t="shared" si="6"/>
        <v>9.3432835820895524E-2</v>
      </c>
      <c r="Y6" s="172">
        <f t="shared" si="7"/>
        <v>39.815217391304351</v>
      </c>
      <c r="Z6" s="216">
        <v>2645</v>
      </c>
      <c r="AA6" s="29">
        <v>1085</v>
      </c>
      <c r="AB6" s="29">
        <v>80</v>
      </c>
      <c r="AC6" s="108">
        <f t="shared" si="8"/>
        <v>1165</v>
      </c>
      <c r="AD6" s="111">
        <f t="shared" si="9"/>
        <v>0.44045368620037806</v>
      </c>
      <c r="AE6" s="139">
        <f t="shared" si="10"/>
        <v>0.63115130840967271</v>
      </c>
      <c r="AF6" s="221">
        <v>370</v>
      </c>
      <c r="AG6" s="111">
        <f t="shared" si="11"/>
        <v>0.13988657844990549</v>
      </c>
      <c r="AH6" s="112">
        <f t="shared" si="12"/>
        <v>1.284541583562034</v>
      </c>
      <c r="AI6" s="29">
        <v>885</v>
      </c>
      <c r="AJ6" s="29">
        <v>170</v>
      </c>
      <c r="AK6" s="108">
        <f t="shared" si="13"/>
        <v>1055</v>
      </c>
      <c r="AL6" s="111">
        <f t="shared" si="14"/>
        <v>0.3988657844990548</v>
      </c>
      <c r="AM6" s="140">
        <f t="shared" si="15"/>
        <v>2.3601525710003242</v>
      </c>
      <c r="AN6" s="226">
        <v>55</v>
      </c>
      <c r="AO6" s="31" t="s">
        <v>4</v>
      </c>
      <c r="AP6" s="138" t="s">
        <v>4</v>
      </c>
      <c r="AS6" s="36"/>
    </row>
    <row r="7" spans="1:45">
      <c r="A7" s="100"/>
      <c r="B7" s="203">
        <v>9350004</v>
      </c>
      <c r="C7" s="32"/>
      <c r="D7" s="32"/>
      <c r="E7" s="28"/>
      <c r="F7" s="28"/>
      <c r="G7" s="28"/>
      <c r="H7" s="190" t="s">
        <v>26</v>
      </c>
      <c r="I7" s="138">
        <v>0.84</v>
      </c>
      <c r="J7" s="108">
        <f t="shared" si="0"/>
        <v>84</v>
      </c>
      <c r="K7" s="211">
        <v>6336</v>
      </c>
      <c r="L7" s="29">
        <v>6106</v>
      </c>
      <c r="M7" s="153">
        <v>6065</v>
      </c>
      <c r="N7" s="108">
        <f t="shared" si="1"/>
        <v>271</v>
      </c>
      <c r="O7" s="30">
        <f t="shared" si="2"/>
        <v>4.4682605111294314E-2</v>
      </c>
      <c r="P7" s="189">
        <v>7582.6</v>
      </c>
      <c r="Q7" s="138">
        <v>4183</v>
      </c>
      <c r="R7" s="153">
        <v>4049</v>
      </c>
      <c r="S7" s="29">
        <f t="shared" si="3"/>
        <v>134</v>
      </c>
      <c r="T7" s="30">
        <f t="shared" si="4"/>
        <v>3.3094591257100521E-2</v>
      </c>
      <c r="U7" s="188">
        <v>3954</v>
      </c>
      <c r="V7" s="153">
        <v>3790</v>
      </c>
      <c r="W7" s="109">
        <f t="shared" si="5"/>
        <v>164</v>
      </c>
      <c r="X7" s="110">
        <f t="shared" si="6"/>
        <v>4.3271767810026382E-2</v>
      </c>
      <c r="Y7" s="172">
        <f t="shared" si="7"/>
        <v>47.071428571428569</v>
      </c>
      <c r="Z7" s="216">
        <v>3095</v>
      </c>
      <c r="AA7" s="29">
        <v>1195</v>
      </c>
      <c r="AB7" s="29">
        <v>70</v>
      </c>
      <c r="AC7" s="108">
        <f t="shared" si="8"/>
        <v>1265</v>
      </c>
      <c r="AD7" s="111">
        <f t="shared" si="9"/>
        <v>0.40872374798061389</v>
      </c>
      <c r="AE7" s="139">
        <f t="shared" si="10"/>
        <v>0.58568366300086228</v>
      </c>
      <c r="AF7" s="221">
        <v>330</v>
      </c>
      <c r="AG7" s="111">
        <f t="shared" si="11"/>
        <v>0.10662358642972536</v>
      </c>
      <c r="AH7" s="112">
        <f t="shared" si="12"/>
        <v>0.97909629412052679</v>
      </c>
      <c r="AI7" s="29">
        <v>1090</v>
      </c>
      <c r="AJ7" s="29">
        <v>335</v>
      </c>
      <c r="AK7" s="108">
        <f t="shared" si="13"/>
        <v>1425</v>
      </c>
      <c r="AL7" s="111">
        <f t="shared" si="14"/>
        <v>0.4604200323101777</v>
      </c>
      <c r="AM7" s="140">
        <f t="shared" si="15"/>
        <v>2.7243788894093353</v>
      </c>
      <c r="AN7" s="226">
        <v>75</v>
      </c>
      <c r="AO7" s="31" t="s">
        <v>4</v>
      </c>
      <c r="AP7" s="138" t="s">
        <v>4</v>
      </c>
      <c r="AS7" s="36"/>
    </row>
    <row r="8" spans="1:45">
      <c r="A8" s="100"/>
      <c r="B8" s="203">
        <v>9350005</v>
      </c>
      <c r="C8" s="32"/>
      <c r="D8" s="32"/>
      <c r="E8" s="28"/>
      <c r="F8" s="28"/>
      <c r="G8" s="28"/>
      <c r="H8" s="190" t="s">
        <v>27</v>
      </c>
      <c r="I8" s="138">
        <v>1.37</v>
      </c>
      <c r="J8" s="108">
        <f t="shared" si="0"/>
        <v>137</v>
      </c>
      <c r="K8" s="211">
        <v>3997</v>
      </c>
      <c r="L8" s="29">
        <v>3832</v>
      </c>
      <c r="M8" s="153">
        <v>3943</v>
      </c>
      <c r="N8" s="108">
        <f t="shared" si="1"/>
        <v>54</v>
      </c>
      <c r="O8" s="30">
        <f t="shared" si="2"/>
        <v>1.3695155972609688E-2</v>
      </c>
      <c r="P8" s="189">
        <v>2928.2</v>
      </c>
      <c r="Q8" s="138">
        <v>2013</v>
      </c>
      <c r="R8" s="153">
        <v>2019</v>
      </c>
      <c r="S8" s="29">
        <f t="shared" si="3"/>
        <v>-6</v>
      </c>
      <c r="T8" s="30">
        <f t="shared" si="4"/>
        <v>-2.9717682020802376E-3</v>
      </c>
      <c r="U8" s="188">
        <v>1896</v>
      </c>
      <c r="V8" s="153">
        <v>1864</v>
      </c>
      <c r="W8" s="109">
        <f t="shared" si="5"/>
        <v>32</v>
      </c>
      <c r="X8" s="110">
        <f t="shared" si="6"/>
        <v>1.7167381974248927E-2</v>
      </c>
      <c r="Y8" s="172">
        <f t="shared" si="7"/>
        <v>13.839416058394161</v>
      </c>
      <c r="Z8" s="216">
        <v>1600</v>
      </c>
      <c r="AA8" s="29">
        <v>775</v>
      </c>
      <c r="AB8" s="29">
        <v>80</v>
      </c>
      <c r="AC8" s="108">
        <f t="shared" si="8"/>
        <v>855</v>
      </c>
      <c r="AD8" s="111">
        <f t="shared" si="9"/>
        <v>0.53437500000000004</v>
      </c>
      <c r="AE8" s="139">
        <f t="shared" si="10"/>
        <v>0.76573653711682654</v>
      </c>
      <c r="AF8" s="221">
        <v>195</v>
      </c>
      <c r="AG8" s="111">
        <f t="shared" si="11"/>
        <v>0.121875</v>
      </c>
      <c r="AH8" s="112">
        <f t="shared" si="12"/>
        <v>1.1191460055096418</v>
      </c>
      <c r="AI8" s="29">
        <v>280</v>
      </c>
      <c r="AJ8" s="29">
        <v>200</v>
      </c>
      <c r="AK8" s="108">
        <f t="shared" si="13"/>
        <v>480</v>
      </c>
      <c r="AL8" s="111">
        <f t="shared" si="14"/>
        <v>0.3</v>
      </c>
      <c r="AM8" s="140">
        <f t="shared" si="15"/>
        <v>1.7751479289940826</v>
      </c>
      <c r="AN8" s="226">
        <v>60</v>
      </c>
      <c r="AO8" s="31" t="s">
        <v>4</v>
      </c>
      <c r="AP8" s="138" t="s">
        <v>4</v>
      </c>
      <c r="AS8" s="36"/>
    </row>
    <row r="9" spans="1:45">
      <c r="A9" s="100"/>
      <c r="B9" s="203">
        <v>9350006</v>
      </c>
      <c r="C9" s="32"/>
      <c r="D9" s="32"/>
      <c r="E9" s="28"/>
      <c r="F9" s="28"/>
      <c r="G9" s="28"/>
      <c r="H9" s="190" t="s">
        <v>28</v>
      </c>
      <c r="I9" s="138">
        <v>0.92</v>
      </c>
      <c r="J9" s="108">
        <f t="shared" si="0"/>
        <v>92</v>
      </c>
      <c r="K9" s="211">
        <v>2597</v>
      </c>
      <c r="L9" s="29">
        <v>2525</v>
      </c>
      <c r="M9" s="153">
        <v>2424</v>
      </c>
      <c r="N9" s="108">
        <f t="shared" si="1"/>
        <v>173</v>
      </c>
      <c r="O9" s="30">
        <f t="shared" si="2"/>
        <v>7.1369636963696373E-2</v>
      </c>
      <c r="P9" s="189">
        <v>2836.7</v>
      </c>
      <c r="Q9" s="138">
        <v>1190</v>
      </c>
      <c r="R9" s="153">
        <v>1108</v>
      </c>
      <c r="S9" s="29">
        <f t="shared" si="3"/>
        <v>82</v>
      </c>
      <c r="T9" s="30">
        <f t="shared" si="4"/>
        <v>7.4007220216606495E-2</v>
      </c>
      <c r="U9" s="188">
        <v>1135</v>
      </c>
      <c r="V9" s="153">
        <v>1060</v>
      </c>
      <c r="W9" s="109">
        <f t="shared" si="5"/>
        <v>75</v>
      </c>
      <c r="X9" s="110">
        <f t="shared" si="6"/>
        <v>7.0754716981132074E-2</v>
      </c>
      <c r="Y9" s="172">
        <f t="shared" si="7"/>
        <v>12.336956521739131</v>
      </c>
      <c r="Z9" s="216">
        <v>1095</v>
      </c>
      <c r="AA9" s="29">
        <v>555</v>
      </c>
      <c r="AB9" s="29">
        <v>55</v>
      </c>
      <c r="AC9" s="108">
        <f t="shared" si="8"/>
        <v>610</v>
      </c>
      <c r="AD9" s="111">
        <f t="shared" si="9"/>
        <v>0.55707762557077622</v>
      </c>
      <c r="AE9" s="139">
        <f t="shared" si="10"/>
        <v>0.79826842930494557</v>
      </c>
      <c r="AF9" s="221">
        <v>105</v>
      </c>
      <c r="AG9" s="111">
        <f t="shared" si="11"/>
        <v>9.5890410958904104E-2</v>
      </c>
      <c r="AH9" s="112">
        <f t="shared" si="12"/>
        <v>0.88053637244172733</v>
      </c>
      <c r="AI9" s="29">
        <v>165</v>
      </c>
      <c r="AJ9" s="29">
        <v>170</v>
      </c>
      <c r="AK9" s="108">
        <f t="shared" si="13"/>
        <v>335</v>
      </c>
      <c r="AL9" s="111">
        <f t="shared" si="14"/>
        <v>0.30593607305936071</v>
      </c>
      <c r="AM9" s="140">
        <f t="shared" si="15"/>
        <v>1.8102726216530218</v>
      </c>
      <c r="AN9" s="226">
        <v>45</v>
      </c>
      <c r="AO9" s="31" t="s">
        <v>4</v>
      </c>
      <c r="AP9" s="138" t="s">
        <v>4</v>
      </c>
      <c r="AS9" s="36"/>
    </row>
    <row r="10" spans="1:45">
      <c r="A10" s="100"/>
      <c r="B10" s="203">
        <v>9350007</v>
      </c>
      <c r="C10" s="32"/>
      <c r="D10" s="32"/>
      <c r="E10" s="28"/>
      <c r="F10" s="28"/>
      <c r="G10" s="28"/>
      <c r="H10" s="190" t="s">
        <v>29</v>
      </c>
      <c r="I10" s="138">
        <v>0.9</v>
      </c>
      <c r="J10" s="108">
        <f t="shared" si="0"/>
        <v>90</v>
      </c>
      <c r="K10" s="211">
        <v>5736</v>
      </c>
      <c r="L10" s="29">
        <v>5441</v>
      </c>
      <c r="M10" s="153">
        <v>5652</v>
      </c>
      <c r="N10" s="108">
        <f t="shared" si="1"/>
        <v>84</v>
      </c>
      <c r="O10" s="30">
        <f t="shared" si="2"/>
        <v>1.4861995753715499E-2</v>
      </c>
      <c r="P10" s="189">
        <v>6359.9</v>
      </c>
      <c r="Q10" s="138">
        <v>3613</v>
      </c>
      <c r="R10" s="153">
        <v>3594</v>
      </c>
      <c r="S10" s="29">
        <f t="shared" si="3"/>
        <v>19</v>
      </c>
      <c r="T10" s="30">
        <f t="shared" si="4"/>
        <v>5.2865887590428495E-3</v>
      </c>
      <c r="U10" s="188">
        <v>3473</v>
      </c>
      <c r="V10" s="153">
        <v>3404</v>
      </c>
      <c r="W10" s="109">
        <f t="shared" si="5"/>
        <v>69</v>
      </c>
      <c r="X10" s="110">
        <f t="shared" si="6"/>
        <v>2.0270270270270271E-2</v>
      </c>
      <c r="Y10" s="172">
        <f t="shared" si="7"/>
        <v>38.588888888888889</v>
      </c>
      <c r="Z10" s="216">
        <v>3335</v>
      </c>
      <c r="AA10" s="29">
        <v>1435</v>
      </c>
      <c r="AB10" s="29">
        <v>120</v>
      </c>
      <c r="AC10" s="108">
        <f t="shared" si="8"/>
        <v>1555</v>
      </c>
      <c r="AD10" s="111">
        <f t="shared" si="9"/>
        <v>0.46626686656671662</v>
      </c>
      <c r="AE10" s="139">
        <f t="shared" si="10"/>
        <v>0.66814049268231301</v>
      </c>
      <c r="AF10" s="221">
        <v>760</v>
      </c>
      <c r="AG10" s="111">
        <f t="shared" si="11"/>
        <v>0.22788605697151423</v>
      </c>
      <c r="AH10" s="112">
        <f t="shared" si="12"/>
        <v>2.0926176030442081</v>
      </c>
      <c r="AI10" s="29">
        <v>660</v>
      </c>
      <c r="AJ10" s="29">
        <v>325</v>
      </c>
      <c r="AK10" s="108">
        <f t="shared" si="13"/>
        <v>985</v>
      </c>
      <c r="AL10" s="111">
        <f t="shared" si="14"/>
        <v>0.29535232383808097</v>
      </c>
      <c r="AM10" s="140">
        <f t="shared" si="15"/>
        <v>1.7476468866158636</v>
      </c>
      <c r="AN10" s="226">
        <v>40</v>
      </c>
      <c r="AO10" s="31" t="s">
        <v>4</v>
      </c>
      <c r="AP10" s="138" t="s">
        <v>4</v>
      </c>
      <c r="AS10" s="36"/>
    </row>
    <row r="11" spans="1:45">
      <c r="A11" s="100"/>
      <c r="B11" s="203">
        <v>9350008</v>
      </c>
      <c r="C11" s="32"/>
      <c r="D11" s="32"/>
      <c r="E11" s="28"/>
      <c r="F11" s="28"/>
      <c r="G11" s="28"/>
      <c r="H11" s="190" t="s">
        <v>30</v>
      </c>
      <c r="I11" s="138">
        <v>0.5</v>
      </c>
      <c r="J11" s="108">
        <f t="shared" si="0"/>
        <v>50</v>
      </c>
      <c r="K11" s="211">
        <v>3486</v>
      </c>
      <c r="L11" s="29">
        <v>3316</v>
      </c>
      <c r="M11" s="153">
        <v>3540</v>
      </c>
      <c r="N11" s="108">
        <f t="shared" si="1"/>
        <v>-54</v>
      </c>
      <c r="O11" s="30">
        <f t="shared" si="2"/>
        <v>-1.5254237288135594E-2</v>
      </c>
      <c r="P11" s="189">
        <v>7015.5</v>
      </c>
      <c r="Q11" s="138">
        <v>2099</v>
      </c>
      <c r="R11" s="153">
        <v>2112</v>
      </c>
      <c r="S11" s="29">
        <f t="shared" si="3"/>
        <v>-13</v>
      </c>
      <c r="T11" s="30">
        <f t="shared" si="4"/>
        <v>-6.15530303030303E-3</v>
      </c>
      <c r="U11" s="188">
        <v>2003</v>
      </c>
      <c r="V11" s="153">
        <v>1970</v>
      </c>
      <c r="W11" s="109">
        <f t="shared" si="5"/>
        <v>33</v>
      </c>
      <c r="X11" s="110">
        <f t="shared" si="6"/>
        <v>1.6751269035532996E-2</v>
      </c>
      <c r="Y11" s="172">
        <f t="shared" si="7"/>
        <v>40.06</v>
      </c>
      <c r="Z11" s="216">
        <v>2040</v>
      </c>
      <c r="AA11" s="29">
        <v>755</v>
      </c>
      <c r="AB11" s="29">
        <v>65</v>
      </c>
      <c r="AC11" s="108">
        <f t="shared" si="8"/>
        <v>820</v>
      </c>
      <c r="AD11" s="111">
        <f t="shared" si="9"/>
        <v>0.40196078431372551</v>
      </c>
      <c r="AE11" s="139">
        <f t="shared" si="10"/>
        <v>0.57599262509877103</v>
      </c>
      <c r="AF11" s="221">
        <v>300</v>
      </c>
      <c r="AG11" s="111">
        <f t="shared" si="11"/>
        <v>0.14705882352941177</v>
      </c>
      <c r="AH11" s="112">
        <f t="shared" si="12"/>
        <v>1.3504024199211366</v>
      </c>
      <c r="AI11" s="29">
        <v>575</v>
      </c>
      <c r="AJ11" s="29">
        <v>280</v>
      </c>
      <c r="AK11" s="108">
        <f t="shared" si="13"/>
        <v>855</v>
      </c>
      <c r="AL11" s="111">
        <f t="shared" si="14"/>
        <v>0.41911764705882354</v>
      </c>
      <c r="AM11" s="140">
        <f t="shared" si="15"/>
        <v>2.4799860772711448</v>
      </c>
      <c r="AN11" s="226">
        <v>70</v>
      </c>
      <c r="AO11" s="31" t="s">
        <v>4</v>
      </c>
      <c r="AP11" s="138" t="s">
        <v>4</v>
      </c>
      <c r="AS11" s="36"/>
    </row>
    <row r="12" spans="1:45">
      <c r="A12" s="100"/>
      <c r="B12" s="203">
        <v>9350009</v>
      </c>
      <c r="C12" s="32"/>
      <c r="D12" s="32"/>
      <c r="E12" s="28"/>
      <c r="F12" s="28"/>
      <c r="G12" s="28"/>
      <c r="H12" s="190" t="s">
        <v>31</v>
      </c>
      <c r="I12" s="138">
        <v>0.84</v>
      </c>
      <c r="J12" s="108">
        <f t="shared" si="0"/>
        <v>84</v>
      </c>
      <c r="K12" s="211">
        <v>3816</v>
      </c>
      <c r="L12" s="29">
        <v>3721</v>
      </c>
      <c r="M12" s="153">
        <v>3672</v>
      </c>
      <c r="N12" s="108">
        <f t="shared" si="1"/>
        <v>144</v>
      </c>
      <c r="O12" s="30">
        <f t="shared" si="2"/>
        <v>3.9215686274509803E-2</v>
      </c>
      <c r="P12" s="189">
        <v>4566.2</v>
      </c>
      <c r="Q12" s="138">
        <v>1851</v>
      </c>
      <c r="R12" s="153">
        <v>1797</v>
      </c>
      <c r="S12" s="29">
        <f t="shared" si="3"/>
        <v>54</v>
      </c>
      <c r="T12" s="30">
        <f t="shared" si="4"/>
        <v>3.0050083472454091E-2</v>
      </c>
      <c r="U12" s="188">
        <v>1768</v>
      </c>
      <c r="V12" s="153">
        <v>1705</v>
      </c>
      <c r="W12" s="109">
        <f t="shared" si="5"/>
        <v>63</v>
      </c>
      <c r="X12" s="110">
        <f t="shared" si="6"/>
        <v>3.6950146627565982E-2</v>
      </c>
      <c r="Y12" s="172">
        <f t="shared" si="7"/>
        <v>21.047619047619047</v>
      </c>
      <c r="Z12" s="216">
        <v>2115</v>
      </c>
      <c r="AA12" s="29">
        <v>1030</v>
      </c>
      <c r="AB12" s="29">
        <v>125</v>
      </c>
      <c r="AC12" s="108">
        <f t="shared" si="8"/>
        <v>1155</v>
      </c>
      <c r="AD12" s="111">
        <f t="shared" si="9"/>
        <v>0.54609929078014185</v>
      </c>
      <c r="AE12" s="139">
        <f t="shared" si="10"/>
        <v>0.78253694473719904</v>
      </c>
      <c r="AF12" s="221">
        <v>225</v>
      </c>
      <c r="AG12" s="111">
        <f t="shared" si="11"/>
        <v>0.10638297872340426</v>
      </c>
      <c r="AH12" s="112">
        <f t="shared" si="12"/>
        <v>0.97688685696422639</v>
      </c>
      <c r="AI12" s="29">
        <v>385</v>
      </c>
      <c r="AJ12" s="29">
        <v>315</v>
      </c>
      <c r="AK12" s="108">
        <f t="shared" si="13"/>
        <v>700</v>
      </c>
      <c r="AL12" s="111">
        <f t="shared" si="14"/>
        <v>0.33096926713947988</v>
      </c>
      <c r="AM12" s="140">
        <f t="shared" si="15"/>
        <v>1.9583980304111235</v>
      </c>
      <c r="AN12" s="226">
        <v>45</v>
      </c>
      <c r="AO12" s="31" t="s">
        <v>4</v>
      </c>
      <c r="AP12" s="138" t="s">
        <v>4</v>
      </c>
      <c r="AS12" s="36"/>
    </row>
    <row r="13" spans="1:45">
      <c r="A13" s="100" t="s">
        <v>102</v>
      </c>
      <c r="B13" s="203">
        <v>9350010</v>
      </c>
      <c r="C13" s="32"/>
      <c r="D13" s="32"/>
      <c r="E13" s="28"/>
      <c r="F13" s="28"/>
      <c r="G13" s="28"/>
      <c r="H13" s="190" t="s">
        <v>32</v>
      </c>
      <c r="I13" s="138">
        <v>1.86</v>
      </c>
      <c r="J13" s="108">
        <f t="shared" si="0"/>
        <v>186</v>
      </c>
      <c r="K13" s="211">
        <v>9207</v>
      </c>
      <c r="L13" s="29">
        <v>7971</v>
      </c>
      <c r="M13" s="153">
        <v>7001</v>
      </c>
      <c r="N13" s="108">
        <f t="shared" si="1"/>
        <v>2206</v>
      </c>
      <c r="O13" s="30">
        <f t="shared" si="2"/>
        <v>0.31509784316526213</v>
      </c>
      <c r="P13" s="189">
        <v>4961.5</v>
      </c>
      <c r="Q13" s="138">
        <v>6523</v>
      </c>
      <c r="R13" s="153">
        <v>4546</v>
      </c>
      <c r="S13" s="29">
        <f t="shared" si="3"/>
        <v>1977</v>
      </c>
      <c r="T13" s="30">
        <f t="shared" si="4"/>
        <v>0.43488781346238453</v>
      </c>
      <c r="U13" s="188">
        <v>5570</v>
      </c>
      <c r="V13" s="153">
        <v>4169</v>
      </c>
      <c r="W13" s="109">
        <f t="shared" si="5"/>
        <v>1401</v>
      </c>
      <c r="X13" s="110">
        <f t="shared" si="6"/>
        <v>0.33605181098584791</v>
      </c>
      <c r="Y13" s="172">
        <f t="shared" si="7"/>
        <v>29.946236559139784</v>
      </c>
      <c r="Z13" s="216">
        <v>4865</v>
      </c>
      <c r="AA13" s="29">
        <v>1555</v>
      </c>
      <c r="AB13" s="29">
        <v>180</v>
      </c>
      <c r="AC13" s="108">
        <f t="shared" si="8"/>
        <v>1735</v>
      </c>
      <c r="AD13" s="111">
        <f t="shared" si="9"/>
        <v>0.35662898252826308</v>
      </c>
      <c r="AE13" s="139">
        <f t="shared" si="10"/>
        <v>0.51103409051076376</v>
      </c>
      <c r="AF13" s="221">
        <v>715</v>
      </c>
      <c r="AG13" s="111">
        <f t="shared" si="11"/>
        <v>0.14696813977389517</v>
      </c>
      <c r="AH13" s="112">
        <f t="shared" si="12"/>
        <v>1.3495696948934359</v>
      </c>
      <c r="AI13" s="29">
        <v>1960</v>
      </c>
      <c r="AJ13" s="29">
        <v>305</v>
      </c>
      <c r="AK13" s="108">
        <f t="shared" si="13"/>
        <v>2265</v>
      </c>
      <c r="AL13" s="111">
        <f t="shared" si="14"/>
        <v>0.46557040082219936</v>
      </c>
      <c r="AM13" s="140">
        <f t="shared" si="15"/>
        <v>2.7548544427349073</v>
      </c>
      <c r="AN13" s="226">
        <v>150</v>
      </c>
      <c r="AO13" s="31" t="s">
        <v>4</v>
      </c>
      <c r="AP13" s="138" t="s">
        <v>4</v>
      </c>
      <c r="AS13" s="36"/>
    </row>
    <row r="14" spans="1:45">
      <c r="A14" s="100" t="s">
        <v>101</v>
      </c>
      <c r="B14" s="203">
        <v>9350011</v>
      </c>
      <c r="C14" s="32"/>
      <c r="D14" s="32"/>
      <c r="E14" s="28"/>
      <c r="F14" s="28"/>
      <c r="G14" s="28"/>
      <c r="H14" s="190" t="s">
        <v>33</v>
      </c>
      <c r="I14" s="138">
        <v>1.61</v>
      </c>
      <c r="J14" s="108">
        <f t="shared" si="0"/>
        <v>161</v>
      </c>
      <c r="K14" s="211">
        <v>7669</v>
      </c>
      <c r="L14" s="29">
        <v>6806</v>
      </c>
      <c r="M14" s="153">
        <v>6023</v>
      </c>
      <c r="N14" s="108">
        <f t="shared" si="1"/>
        <v>1646</v>
      </c>
      <c r="O14" s="30">
        <f t="shared" si="2"/>
        <v>0.27328573800431677</v>
      </c>
      <c r="P14" s="189">
        <v>4758.3</v>
      </c>
      <c r="Q14" s="138">
        <v>4484</v>
      </c>
      <c r="R14" s="153">
        <v>3455</v>
      </c>
      <c r="S14" s="29">
        <f t="shared" si="3"/>
        <v>1029</v>
      </c>
      <c r="T14" s="30">
        <f t="shared" si="4"/>
        <v>0.29782923299565844</v>
      </c>
      <c r="U14" s="188">
        <v>4162</v>
      </c>
      <c r="V14" s="153">
        <v>3163</v>
      </c>
      <c r="W14" s="109">
        <f t="shared" si="5"/>
        <v>999</v>
      </c>
      <c r="X14" s="110">
        <f t="shared" si="6"/>
        <v>0.31583939298134683</v>
      </c>
      <c r="Y14" s="172">
        <f t="shared" si="7"/>
        <v>25.850931677018632</v>
      </c>
      <c r="Z14" s="216">
        <v>3945</v>
      </c>
      <c r="AA14" s="29">
        <v>1980</v>
      </c>
      <c r="AB14" s="29">
        <v>145</v>
      </c>
      <c r="AC14" s="108">
        <f t="shared" si="8"/>
        <v>2125</v>
      </c>
      <c r="AD14" s="111">
        <f t="shared" si="9"/>
        <v>0.53865652724968316</v>
      </c>
      <c r="AE14" s="139">
        <f t="shared" si="10"/>
        <v>0.77187178268359835</v>
      </c>
      <c r="AF14" s="221">
        <v>425</v>
      </c>
      <c r="AG14" s="111">
        <f t="shared" si="11"/>
        <v>0.10773130544993663</v>
      </c>
      <c r="AH14" s="112">
        <f t="shared" si="12"/>
        <v>0.98926818594983135</v>
      </c>
      <c r="AI14" s="29">
        <v>785</v>
      </c>
      <c r="AJ14" s="29">
        <v>475</v>
      </c>
      <c r="AK14" s="108">
        <f t="shared" si="13"/>
        <v>1260</v>
      </c>
      <c r="AL14" s="111">
        <f t="shared" si="14"/>
        <v>0.3193916349809886</v>
      </c>
      <c r="AM14" s="140">
        <f t="shared" si="15"/>
        <v>1.8898913312484531</v>
      </c>
      <c r="AN14" s="226">
        <v>125</v>
      </c>
      <c r="AO14" s="31" t="s">
        <v>4</v>
      </c>
      <c r="AP14" s="138" t="s">
        <v>4</v>
      </c>
      <c r="AS14" s="36"/>
    </row>
    <row r="15" spans="1:45">
      <c r="A15" s="100" t="s">
        <v>100</v>
      </c>
      <c r="B15" s="203">
        <v>9350012</v>
      </c>
      <c r="C15" s="32"/>
      <c r="D15" s="32"/>
      <c r="E15" s="28"/>
      <c r="F15" s="28"/>
      <c r="G15" s="28"/>
      <c r="H15" s="190" t="s">
        <v>34</v>
      </c>
      <c r="I15" s="138">
        <v>1.69</v>
      </c>
      <c r="J15" s="108">
        <f t="shared" si="0"/>
        <v>169</v>
      </c>
      <c r="K15" s="211">
        <v>5968</v>
      </c>
      <c r="L15" s="29">
        <v>5277</v>
      </c>
      <c r="M15" s="153">
        <v>4673</v>
      </c>
      <c r="N15" s="108">
        <f t="shared" si="1"/>
        <v>1295</v>
      </c>
      <c r="O15" s="30">
        <f t="shared" si="2"/>
        <v>0.27712390327412795</v>
      </c>
      <c r="P15" s="189">
        <v>3532</v>
      </c>
      <c r="Q15" s="138">
        <v>3195</v>
      </c>
      <c r="R15" s="153">
        <v>2726</v>
      </c>
      <c r="S15" s="29">
        <f t="shared" si="3"/>
        <v>469</v>
      </c>
      <c r="T15" s="30">
        <f t="shared" si="4"/>
        <v>0.17204695524578137</v>
      </c>
      <c r="U15" s="188">
        <v>3049</v>
      </c>
      <c r="V15" s="153">
        <v>2584</v>
      </c>
      <c r="W15" s="109">
        <f t="shared" si="5"/>
        <v>465</v>
      </c>
      <c r="X15" s="110">
        <f t="shared" si="6"/>
        <v>0.17995356037151702</v>
      </c>
      <c r="Y15" s="172">
        <f t="shared" si="7"/>
        <v>18.041420118343197</v>
      </c>
      <c r="Z15" s="216">
        <v>3075</v>
      </c>
      <c r="AA15" s="29">
        <v>1530</v>
      </c>
      <c r="AB15" s="29">
        <v>130</v>
      </c>
      <c r="AC15" s="108">
        <f t="shared" si="8"/>
        <v>1660</v>
      </c>
      <c r="AD15" s="111">
        <f t="shared" si="9"/>
        <v>0.5398373983739837</v>
      </c>
      <c r="AE15" s="139">
        <f t="shared" si="10"/>
        <v>0.77356392053717149</v>
      </c>
      <c r="AF15" s="221">
        <v>520</v>
      </c>
      <c r="AG15" s="111">
        <f t="shared" si="11"/>
        <v>0.16910569105691056</v>
      </c>
      <c r="AH15" s="112">
        <f t="shared" si="12"/>
        <v>1.5528529940946791</v>
      </c>
      <c r="AI15" s="29">
        <v>530</v>
      </c>
      <c r="AJ15" s="29">
        <v>255</v>
      </c>
      <c r="AK15" s="108">
        <f t="shared" si="13"/>
        <v>785</v>
      </c>
      <c r="AL15" s="111">
        <f t="shared" si="14"/>
        <v>0.25528455284552848</v>
      </c>
      <c r="AM15" s="140">
        <f t="shared" si="15"/>
        <v>1.5105594842930679</v>
      </c>
      <c r="AN15" s="226">
        <v>110</v>
      </c>
      <c r="AO15" s="31" t="s">
        <v>4</v>
      </c>
      <c r="AP15" s="147" t="s">
        <v>5</v>
      </c>
      <c r="AS15" s="36"/>
    </row>
    <row r="16" spans="1:45">
      <c r="A16" s="100"/>
      <c r="B16" s="203">
        <v>9350013.0099999998</v>
      </c>
      <c r="C16" s="32"/>
      <c r="D16" s="32"/>
      <c r="E16" s="28"/>
      <c r="F16" s="28"/>
      <c r="G16" s="28"/>
      <c r="H16" s="190" t="s">
        <v>35</v>
      </c>
      <c r="I16" s="138">
        <v>0.77</v>
      </c>
      <c r="J16" s="108">
        <f t="shared" si="0"/>
        <v>77</v>
      </c>
      <c r="K16" s="211">
        <v>4539</v>
      </c>
      <c r="L16" s="29">
        <v>4459</v>
      </c>
      <c r="M16" s="153">
        <v>4601</v>
      </c>
      <c r="N16" s="108">
        <f t="shared" si="1"/>
        <v>-62</v>
      </c>
      <c r="O16" s="30">
        <f t="shared" si="2"/>
        <v>-1.3475331449684852E-2</v>
      </c>
      <c r="P16" s="189">
        <v>5859.8</v>
      </c>
      <c r="Q16" s="138">
        <v>2337</v>
      </c>
      <c r="R16" s="153">
        <v>2412</v>
      </c>
      <c r="S16" s="29">
        <f t="shared" si="3"/>
        <v>-75</v>
      </c>
      <c r="T16" s="30">
        <f t="shared" si="4"/>
        <v>-3.109452736318408E-2</v>
      </c>
      <c r="U16" s="188">
        <v>2204</v>
      </c>
      <c r="V16" s="153">
        <v>2296</v>
      </c>
      <c r="W16" s="109">
        <f t="shared" si="5"/>
        <v>-92</v>
      </c>
      <c r="X16" s="110">
        <f t="shared" si="6"/>
        <v>-4.0069686411149823E-2</v>
      </c>
      <c r="Y16" s="172">
        <f t="shared" si="7"/>
        <v>28.623376623376622</v>
      </c>
      <c r="Z16" s="216">
        <v>2430</v>
      </c>
      <c r="AA16" s="29">
        <v>1045</v>
      </c>
      <c r="AB16" s="29">
        <v>115</v>
      </c>
      <c r="AC16" s="108">
        <f t="shared" si="8"/>
        <v>1160</v>
      </c>
      <c r="AD16" s="111">
        <f t="shared" si="9"/>
        <v>0.47736625514403291</v>
      </c>
      <c r="AE16" s="139">
        <f t="shared" si="10"/>
        <v>0.68404544215283136</v>
      </c>
      <c r="AF16" s="221">
        <v>470</v>
      </c>
      <c r="AG16" s="111">
        <f t="shared" si="11"/>
        <v>0.19341563786008231</v>
      </c>
      <c r="AH16" s="112">
        <f t="shared" si="12"/>
        <v>1.7760848288345483</v>
      </c>
      <c r="AI16" s="29">
        <v>480</v>
      </c>
      <c r="AJ16" s="29">
        <v>235</v>
      </c>
      <c r="AK16" s="108">
        <f t="shared" si="13"/>
        <v>715</v>
      </c>
      <c r="AL16" s="111">
        <f t="shared" si="14"/>
        <v>0.29423868312757201</v>
      </c>
      <c r="AM16" s="140">
        <f t="shared" si="15"/>
        <v>1.7410572966128519</v>
      </c>
      <c r="AN16" s="226">
        <v>80</v>
      </c>
      <c r="AO16" s="31" t="s">
        <v>4</v>
      </c>
      <c r="AP16" s="138" t="s">
        <v>4</v>
      </c>
      <c r="AS16" s="36"/>
    </row>
    <row r="17" spans="1:45">
      <c r="A17" s="101"/>
      <c r="B17" s="204">
        <v>9350013.0199999996</v>
      </c>
      <c r="C17" s="17"/>
      <c r="D17" s="17"/>
      <c r="E17" s="18"/>
      <c r="F17" s="18"/>
      <c r="G17" s="18"/>
      <c r="H17" s="194" t="s">
        <v>36</v>
      </c>
      <c r="I17" s="22">
        <v>1.39</v>
      </c>
      <c r="J17" s="113">
        <f t="shared" si="0"/>
        <v>139</v>
      </c>
      <c r="K17" s="212">
        <v>3907</v>
      </c>
      <c r="L17" s="19">
        <v>3590</v>
      </c>
      <c r="M17" s="155">
        <v>3557</v>
      </c>
      <c r="N17" s="113">
        <f t="shared" si="1"/>
        <v>350</v>
      </c>
      <c r="O17" s="20">
        <f t="shared" si="2"/>
        <v>9.8397526005060451E-2</v>
      </c>
      <c r="P17" s="192">
        <v>2807.8</v>
      </c>
      <c r="Q17" s="22">
        <v>1872</v>
      </c>
      <c r="R17" s="155">
        <v>1767</v>
      </c>
      <c r="S17" s="19">
        <f t="shared" si="3"/>
        <v>105</v>
      </c>
      <c r="T17" s="20">
        <f t="shared" si="4"/>
        <v>5.9422750424448216E-2</v>
      </c>
      <c r="U17" s="191">
        <v>1766</v>
      </c>
      <c r="V17" s="155">
        <v>1661</v>
      </c>
      <c r="W17" s="114">
        <f t="shared" si="5"/>
        <v>105</v>
      </c>
      <c r="X17" s="115">
        <f t="shared" si="6"/>
        <v>6.3214930764599636E-2</v>
      </c>
      <c r="Y17" s="193">
        <f t="shared" si="7"/>
        <v>12.705035971223021</v>
      </c>
      <c r="Z17" s="217">
        <v>2135</v>
      </c>
      <c r="AA17" s="19">
        <v>1175</v>
      </c>
      <c r="AB17" s="19">
        <v>90</v>
      </c>
      <c r="AC17" s="113">
        <f t="shared" si="8"/>
        <v>1265</v>
      </c>
      <c r="AD17" s="116">
        <f t="shared" si="9"/>
        <v>0.59250585480093676</v>
      </c>
      <c r="AE17" s="142">
        <f t="shared" si="10"/>
        <v>0.84903556767572308</v>
      </c>
      <c r="AF17" s="222">
        <v>310</v>
      </c>
      <c r="AG17" s="116">
        <f t="shared" si="11"/>
        <v>0.14519906323185011</v>
      </c>
      <c r="AH17" s="117">
        <f t="shared" si="12"/>
        <v>1.333324731238293</v>
      </c>
      <c r="AI17" s="19">
        <v>255</v>
      </c>
      <c r="AJ17" s="19">
        <v>205</v>
      </c>
      <c r="AK17" s="113">
        <f t="shared" si="13"/>
        <v>460</v>
      </c>
      <c r="AL17" s="116">
        <f t="shared" si="14"/>
        <v>0.21545667447306791</v>
      </c>
      <c r="AM17" s="143">
        <f t="shared" si="15"/>
        <v>1.2748915649293957</v>
      </c>
      <c r="AN17" s="227">
        <v>105</v>
      </c>
      <c r="AO17" s="21" t="s">
        <v>6</v>
      </c>
      <c r="AP17" s="22" t="s">
        <v>6</v>
      </c>
      <c r="AS17" s="36"/>
    </row>
    <row r="18" spans="1:45">
      <c r="A18" s="100"/>
      <c r="B18" s="203">
        <v>9350014.0099999998</v>
      </c>
      <c r="C18" s="32"/>
      <c r="D18" s="32"/>
      <c r="E18" s="28"/>
      <c r="F18" s="28"/>
      <c r="G18" s="28"/>
      <c r="H18" s="190" t="s">
        <v>37</v>
      </c>
      <c r="I18" s="138">
        <v>1.1200000000000001</v>
      </c>
      <c r="J18" s="108">
        <f t="shared" si="0"/>
        <v>112.00000000000001</v>
      </c>
      <c r="K18" s="211">
        <v>4797</v>
      </c>
      <c r="L18" s="29">
        <v>4504</v>
      </c>
      <c r="M18" s="153">
        <v>4515</v>
      </c>
      <c r="N18" s="108">
        <f t="shared" si="1"/>
        <v>282</v>
      </c>
      <c r="O18" s="30">
        <f t="shared" si="2"/>
        <v>6.2458471760797343E-2</v>
      </c>
      <c r="P18" s="189">
        <v>4278.8</v>
      </c>
      <c r="Q18" s="138">
        <v>2122</v>
      </c>
      <c r="R18" s="153">
        <v>2060</v>
      </c>
      <c r="S18" s="29">
        <f t="shared" si="3"/>
        <v>62</v>
      </c>
      <c r="T18" s="30">
        <f t="shared" si="4"/>
        <v>3.0097087378640777E-2</v>
      </c>
      <c r="U18" s="188">
        <v>2037</v>
      </c>
      <c r="V18" s="153">
        <v>1946</v>
      </c>
      <c r="W18" s="109">
        <f t="shared" si="5"/>
        <v>91</v>
      </c>
      <c r="X18" s="110">
        <f t="shared" si="6"/>
        <v>4.6762589928057555E-2</v>
      </c>
      <c r="Y18" s="172">
        <f t="shared" si="7"/>
        <v>18.187499999999996</v>
      </c>
      <c r="Z18" s="216">
        <v>2510</v>
      </c>
      <c r="AA18" s="29">
        <v>1175</v>
      </c>
      <c r="AB18" s="29">
        <v>140</v>
      </c>
      <c r="AC18" s="108">
        <f t="shared" si="8"/>
        <v>1315</v>
      </c>
      <c r="AD18" s="111">
        <f t="shared" si="9"/>
        <v>0.5239043824701195</v>
      </c>
      <c r="AE18" s="139">
        <f t="shared" si="10"/>
        <v>0.75073258968514389</v>
      </c>
      <c r="AF18" s="221">
        <v>345</v>
      </c>
      <c r="AG18" s="111">
        <f t="shared" si="11"/>
        <v>0.13745019920318724</v>
      </c>
      <c r="AH18" s="112">
        <f t="shared" si="12"/>
        <v>1.2621689550338591</v>
      </c>
      <c r="AI18" s="29">
        <v>420</v>
      </c>
      <c r="AJ18" s="29">
        <v>365</v>
      </c>
      <c r="AK18" s="108">
        <f t="shared" si="13"/>
        <v>785</v>
      </c>
      <c r="AL18" s="111">
        <f t="shared" si="14"/>
        <v>0.31274900398406374</v>
      </c>
      <c r="AM18" s="140">
        <f t="shared" si="15"/>
        <v>1.8505858223909095</v>
      </c>
      <c r="AN18" s="226">
        <v>60</v>
      </c>
      <c r="AO18" s="31" t="s">
        <v>4</v>
      </c>
      <c r="AP18" s="138" t="s">
        <v>4</v>
      </c>
      <c r="AS18" s="36"/>
    </row>
    <row r="19" spans="1:45">
      <c r="A19" s="141"/>
      <c r="B19" s="205">
        <v>9350014.0199999996</v>
      </c>
      <c r="C19" s="23"/>
      <c r="D19" s="23"/>
      <c r="E19" s="24"/>
      <c r="F19" s="24"/>
      <c r="G19" s="24"/>
      <c r="H19" s="208" t="s">
        <v>38</v>
      </c>
      <c r="I19" s="147">
        <v>1.1499999999999999</v>
      </c>
      <c r="J19" s="123">
        <f t="shared" si="0"/>
        <v>114.99999999999999</v>
      </c>
      <c r="K19" s="213">
        <v>4610</v>
      </c>
      <c r="L19" s="25">
        <v>4531</v>
      </c>
      <c r="M19" s="158">
        <v>4462</v>
      </c>
      <c r="N19" s="123">
        <f t="shared" si="1"/>
        <v>148</v>
      </c>
      <c r="O19" s="26">
        <f t="shared" si="2"/>
        <v>3.3168982519049754E-2</v>
      </c>
      <c r="P19" s="196">
        <v>4021.3</v>
      </c>
      <c r="Q19" s="147">
        <v>2168</v>
      </c>
      <c r="R19" s="158">
        <v>2080</v>
      </c>
      <c r="S19" s="25">
        <f t="shared" si="3"/>
        <v>88</v>
      </c>
      <c r="T19" s="26">
        <f t="shared" si="4"/>
        <v>4.230769230769231E-2</v>
      </c>
      <c r="U19" s="195">
        <v>2065</v>
      </c>
      <c r="V19" s="158">
        <v>1970</v>
      </c>
      <c r="W19" s="124">
        <f t="shared" si="5"/>
        <v>95</v>
      </c>
      <c r="X19" s="125">
        <f t="shared" si="6"/>
        <v>4.8223350253807105E-2</v>
      </c>
      <c r="Y19" s="197">
        <f t="shared" si="7"/>
        <v>17.956521739130437</v>
      </c>
      <c r="Z19" s="218">
        <v>2160</v>
      </c>
      <c r="AA19" s="25">
        <v>1080</v>
      </c>
      <c r="AB19" s="25">
        <v>95</v>
      </c>
      <c r="AC19" s="123">
        <f t="shared" si="8"/>
        <v>1175</v>
      </c>
      <c r="AD19" s="126">
        <f t="shared" si="9"/>
        <v>0.54398148148148151</v>
      </c>
      <c r="AE19" s="145">
        <f t="shared" si="10"/>
        <v>0.77950221452221891</v>
      </c>
      <c r="AF19" s="223">
        <v>465</v>
      </c>
      <c r="AG19" s="126">
        <f t="shared" si="11"/>
        <v>0.21527777777777779</v>
      </c>
      <c r="AH19" s="127">
        <f t="shared" si="12"/>
        <v>1.9768390980512194</v>
      </c>
      <c r="AI19" s="25">
        <v>250</v>
      </c>
      <c r="AJ19" s="25">
        <v>225</v>
      </c>
      <c r="AK19" s="123">
        <f t="shared" si="13"/>
        <v>475</v>
      </c>
      <c r="AL19" s="126">
        <f t="shared" si="14"/>
        <v>0.21990740740740741</v>
      </c>
      <c r="AM19" s="146">
        <f t="shared" si="15"/>
        <v>1.3012272627657242</v>
      </c>
      <c r="AN19" s="228">
        <v>50</v>
      </c>
      <c r="AO19" s="27" t="s">
        <v>5</v>
      </c>
      <c r="AP19" s="22" t="s">
        <v>6</v>
      </c>
      <c r="AS19" s="36"/>
    </row>
    <row r="20" spans="1:45">
      <c r="A20" s="101"/>
      <c r="B20" s="204">
        <v>9350100</v>
      </c>
      <c r="C20" s="17"/>
      <c r="D20" s="17"/>
      <c r="E20" s="18"/>
      <c r="F20" s="18"/>
      <c r="G20" s="18"/>
      <c r="H20" s="194" t="s">
        <v>39</v>
      </c>
      <c r="I20" s="22">
        <v>2.5099999999999998</v>
      </c>
      <c r="J20" s="113">
        <f t="shared" si="0"/>
        <v>250.99999999999997</v>
      </c>
      <c r="K20" s="212">
        <v>3908</v>
      </c>
      <c r="L20" s="19">
        <v>3902</v>
      </c>
      <c r="M20" s="155">
        <v>3981</v>
      </c>
      <c r="N20" s="113">
        <f t="shared" si="1"/>
        <v>-73</v>
      </c>
      <c r="O20" s="20">
        <f t="shared" si="2"/>
        <v>-1.833710123084652E-2</v>
      </c>
      <c r="P20" s="192">
        <v>1559.3</v>
      </c>
      <c r="Q20" s="22">
        <v>1725</v>
      </c>
      <c r="R20" s="155">
        <v>1698</v>
      </c>
      <c r="S20" s="19">
        <f t="shared" si="3"/>
        <v>27</v>
      </c>
      <c r="T20" s="20">
        <f t="shared" si="4"/>
        <v>1.5901060070671377E-2</v>
      </c>
      <c r="U20" s="191">
        <v>1626</v>
      </c>
      <c r="V20" s="155">
        <v>1631</v>
      </c>
      <c r="W20" s="114">
        <f t="shared" si="5"/>
        <v>-5</v>
      </c>
      <c r="X20" s="115">
        <f t="shared" si="6"/>
        <v>-3.0656039239730227E-3</v>
      </c>
      <c r="Y20" s="193">
        <f t="shared" si="7"/>
        <v>6.4780876494023909</v>
      </c>
      <c r="Z20" s="217">
        <v>1365</v>
      </c>
      <c r="AA20" s="19">
        <v>860</v>
      </c>
      <c r="AB20" s="19">
        <v>85</v>
      </c>
      <c r="AC20" s="113">
        <f t="shared" si="8"/>
        <v>945</v>
      </c>
      <c r="AD20" s="116">
        <f t="shared" si="9"/>
        <v>0.69230769230769229</v>
      </c>
      <c r="AE20" s="142">
        <f t="shared" si="10"/>
        <v>0.99204733553596958</v>
      </c>
      <c r="AF20" s="222">
        <v>80</v>
      </c>
      <c r="AG20" s="116">
        <f t="shared" si="11"/>
        <v>5.8608058608058608E-2</v>
      </c>
      <c r="AH20" s="117">
        <f t="shared" si="12"/>
        <v>0.53818235636417455</v>
      </c>
      <c r="AI20" s="19">
        <v>75</v>
      </c>
      <c r="AJ20" s="19">
        <v>220</v>
      </c>
      <c r="AK20" s="113">
        <f t="shared" si="13"/>
        <v>295</v>
      </c>
      <c r="AL20" s="116">
        <f t="shared" si="14"/>
        <v>0.21611721611721613</v>
      </c>
      <c r="AM20" s="143">
        <f t="shared" si="15"/>
        <v>1.2788000953681427</v>
      </c>
      <c r="AN20" s="227">
        <v>45</v>
      </c>
      <c r="AO20" s="21" t="s">
        <v>6</v>
      </c>
      <c r="AP20" s="22" t="s">
        <v>6</v>
      </c>
      <c r="AS20" s="36"/>
    </row>
    <row r="21" spans="1:45">
      <c r="A21" s="101"/>
      <c r="B21" s="204">
        <v>9350101</v>
      </c>
      <c r="C21" s="17"/>
      <c r="D21" s="17"/>
      <c r="E21" s="18"/>
      <c r="F21" s="18"/>
      <c r="G21" s="18"/>
      <c r="H21" s="194" t="s">
        <v>40</v>
      </c>
      <c r="I21" s="22">
        <v>1.05</v>
      </c>
      <c r="J21" s="113">
        <f t="shared" si="0"/>
        <v>105</v>
      </c>
      <c r="K21" s="212">
        <v>3178</v>
      </c>
      <c r="L21" s="19">
        <v>3185</v>
      </c>
      <c r="M21" s="155">
        <v>3251</v>
      </c>
      <c r="N21" s="113">
        <f t="shared" si="1"/>
        <v>-73</v>
      </c>
      <c r="O21" s="20">
        <f t="shared" si="2"/>
        <v>-2.2454629344816981E-2</v>
      </c>
      <c r="P21" s="192">
        <v>3039.7</v>
      </c>
      <c r="Q21" s="22">
        <v>1835</v>
      </c>
      <c r="R21" s="155">
        <v>1833</v>
      </c>
      <c r="S21" s="19">
        <f t="shared" si="3"/>
        <v>2</v>
      </c>
      <c r="T21" s="20">
        <f t="shared" si="4"/>
        <v>1.0911074740861974E-3</v>
      </c>
      <c r="U21" s="191">
        <v>1728</v>
      </c>
      <c r="V21" s="155">
        <v>1718</v>
      </c>
      <c r="W21" s="114">
        <f t="shared" si="5"/>
        <v>10</v>
      </c>
      <c r="X21" s="115">
        <f t="shared" si="6"/>
        <v>5.8207217694994182E-3</v>
      </c>
      <c r="Y21" s="193">
        <f t="shared" si="7"/>
        <v>16.457142857142856</v>
      </c>
      <c r="Z21" s="217">
        <v>1035</v>
      </c>
      <c r="AA21" s="19">
        <v>610</v>
      </c>
      <c r="AB21" s="19">
        <v>55</v>
      </c>
      <c r="AC21" s="113">
        <f t="shared" si="8"/>
        <v>665</v>
      </c>
      <c r="AD21" s="116">
        <f t="shared" si="9"/>
        <v>0.64251207729468596</v>
      </c>
      <c r="AE21" s="142">
        <f t="shared" si="10"/>
        <v>0.92069234736537375</v>
      </c>
      <c r="AF21" s="222">
        <v>120</v>
      </c>
      <c r="AG21" s="116">
        <f t="shared" si="11"/>
        <v>0.11594202898550725</v>
      </c>
      <c r="AH21" s="117">
        <f t="shared" si="12"/>
        <v>1.0646650962856496</v>
      </c>
      <c r="AI21" s="19">
        <v>115</v>
      </c>
      <c r="AJ21" s="19">
        <v>110</v>
      </c>
      <c r="AK21" s="113">
        <f t="shared" si="13"/>
        <v>225</v>
      </c>
      <c r="AL21" s="116">
        <f t="shared" si="14"/>
        <v>0.21739130434782608</v>
      </c>
      <c r="AM21" s="143">
        <f t="shared" si="15"/>
        <v>1.2863390789812192</v>
      </c>
      <c r="AN21" s="227">
        <v>30</v>
      </c>
      <c r="AO21" s="21" t="s">
        <v>6</v>
      </c>
      <c r="AP21" s="22" t="s">
        <v>6</v>
      </c>
      <c r="AS21" s="36"/>
    </row>
    <row r="22" spans="1:45">
      <c r="A22" s="101"/>
      <c r="B22" s="204">
        <v>9350102</v>
      </c>
      <c r="C22" s="17"/>
      <c r="D22" s="17"/>
      <c r="E22" s="18"/>
      <c r="F22" s="18"/>
      <c r="G22" s="18"/>
      <c r="H22" s="194" t="s">
        <v>41</v>
      </c>
      <c r="I22" s="22">
        <v>1.72</v>
      </c>
      <c r="J22" s="113">
        <f t="shared" si="0"/>
        <v>172</v>
      </c>
      <c r="K22" s="212">
        <v>5548</v>
      </c>
      <c r="L22" s="19">
        <v>5549</v>
      </c>
      <c r="M22" s="155">
        <v>5410</v>
      </c>
      <c r="N22" s="113">
        <f t="shared" si="1"/>
        <v>138</v>
      </c>
      <c r="O22" s="20">
        <f t="shared" si="2"/>
        <v>2.5508317929759706E-2</v>
      </c>
      <c r="P22" s="192">
        <v>3224.1</v>
      </c>
      <c r="Q22" s="22">
        <v>2389</v>
      </c>
      <c r="R22" s="155">
        <v>2573</v>
      </c>
      <c r="S22" s="19">
        <f t="shared" si="3"/>
        <v>-184</v>
      </c>
      <c r="T22" s="20">
        <f t="shared" si="4"/>
        <v>-7.1511853867081226E-2</v>
      </c>
      <c r="U22" s="191">
        <v>2309</v>
      </c>
      <c r="V22" s="155">
        <v>2470</v>
      </c>
      <c r="W22" s="114">
        <f t="shared" si="5"/>
        <v>-161</v>
      </c>
      <c r="X22" s="115">
        <f t="shared" si="6"/>
        <v>-6.5182186234817807E-2</v>
      </c>
      <c r="Y22" s="193">
        <f t="shared" si="7"/>
        <v>13.424418604651162</v>
      </c>
      <c r="Z22" s="217">
        <v>2150</v>
      </c>
      <c r="AA22" s="19">
        <v>1200</v>
      </c>
      <c r="AB22" s="19">
        <v>115</v>
      </c>
      <c r="AC22" s="113">
        <f t="shared" si="8"/>
        <v>1315</v>
      </c>
      <c r="AD22" s="116">
        <f t="shared" si="9"/>
        <v>0.61162790697674418</v>
      </c>
      <c r="AE22" s="142">
        <f t="shared" si="10"/>
        <v>0.87643665121381908</v>
      </c>
      <c r="AF22" s="222">
        <v>255</v>
      </c>
      <c r="AG22" s="116">
        <f t="shared" si="11"/>
        <v>0.1186046511627907</v>
      </c>
      <c r="AH22" s="117">
        <f t="shared" si="12"/>
        <v>1.0891152540201168</v>
      </c>
      <c r="AI22" s="19">
        <v>275</v>
      </c>
      <c r="AJ22" s="19">
        <v>250</v>
      </c>
      <c r="AK22" s="113">
        <f t="shared" si="13"/>
        <v>525</v>
      </c>
      <c r="AL22" s="116">
        <f t="shared" si="14"/>
        <v>0.2441860465116279</v>
      </c>
      <c r="AM22" s="143">
        <f t="shared" si="15"/>
        <v>1.44488784918123</v>
      </c>
      <c r="AN22" s="227">
        <v>60</v>
      </c>
      <c r="AO22" s="21" t="s">
        <v>6</v>
      </c>
      <c r="AP22" s="138" t="s">
        <v>4</v>
      </c>
      <c r="AS22" s="36"/>
    </row>
    <row r="23" spans="1:45">
      <c r="A23" s="101"/>
      <c r="B23" s="204">
        <v>9350103</v>
      </c>
      <c r="C23" s="17"/>
      <c r="D23" s="17"/>
      <c r="E23" s="18"/>
      <c r="F23" s="18"/>
      <c r="G23" s="18"/>
      <c r="H23" s="194" t="s">
        <v>42</v>
      </c>
      <c r="I23" s="22">
        <v>2.34</v>
      </c>
      <c r="J23" s="113">
        <f t="shared" si="0"/>
        <v>234</v>
      </c>
      <c r="K23" s="212">
        <v>2430</v>
      </c>
      <c r="L23" s="19">
        <v>2377</v>
      </c>
      <c r="M23" s="155">
        <v>2414</v>
      </c>
      <c r="N23" s="113">
        <f t="shared" si="1"/>
        <v>16</v>
      </c>
      <c r="O23" s="20">
        <f t="shared" si="2"/>
        <v>6.6280033140016566E-3</v>
      </c>
      <c r="P23" s="192">
        <v>1036.8</v>
      </c>
      <c r="Q23" s="22">
        <v>990</v>
      </c>
      <c r="R23" s="155">
        <v>981</v>
      </c>
      <c r="S23" s="19">
        <f t="shared" si="3"/>
        <v>9</v>
      </c>
      <c r="T23" s="20">
        <f t="shared" si="4"/>
        <v>9.1743119266055051E-3</v>
      </c>
      <c r="U23" s="191">
        <v>935</v>
      </c>
      <c r="V23" s="155">
        <v>935</v>
      </c>
      <c r="W23" s="114">
        <f t="shared" si="5"/>
        <v>0</v>
      </c>
      <c r="X23" s="115">
        <f t="shared" si="6"/>
        <v>0</v>
      </c>
      <c r="Y23" s="193">
        <f t="shared" si="7"/>
        <v>3.9957264957264957</v>
      </c>
      <c r="Z23" s="217">
        <v>885</v>
      </c>
      <c r="AA23" s="19">
        <v>620</v>
      </c>
      <c r="AB23" s="19">
        <v>35</v>
      </c>
      <c r="AC23" s="113">
        <f t="shared" si="8"/>
        <v>655</v>
      </c>
      <c r="AD23" s="116">
        <f t="shared" si="9"/>
        <v>0.74011299435028244</v>
      </c>
      <c r="AE23" s="142">
        <f t="shared" si="10"/>
        <v>1.0605502902810773</v>
      </c>
      <c r="AF23" s="222">
        <v>45</v>
      </c>
      <c r="AG23" s="116">
        <f t="shared" si="11"/>
        <v>5.0847457627118647E-2</v>
      </c>
      <c r="AH23" s="117">
        <f t="shared" si="12"/>
        <v>0.4669188028201896</v>
      </c>
      <c r="AI23" s="19">
        <v>45</v>
      </c>
      <c r="AJ23" s="19">
        <v>125</v>
      </c>
      <c r="AK23" s="113">
        <f t="shared" si="13"/>
        <v>170</v>
      </c>
      <c r="AL23" s="116">
        <f t="shared" si="14"/>
        <v>0.19209039548022599</v>
      </c>
      <c r="AM23" s="143">
        <f t="shared" si="15"/>
        <v>1.1366295590545916</v>
      </c>
      <c r="AN23" s="227">
        <v>15</v>
      </c>
      <c r="AO23" s="21" t="s">
        <v>6</v>
      </c>
      <c r="AP23" s="22" t="s">
        <v>6</v>
      </c>
      <c r="AS23" s="36"/>
    </row>
    <row r="24" spans="1:45">
      <c r="A24" s="101"/>
      <c r="B24" s="204">
        <v>9350104</v>
      </c>
      <c r="C24" s="17"/>
      <c r="D24" s="22"/>
      <c r="E24" s="18"/>
      <c r="F24" s="18"/>
      <c r="G24" s="18"/>
      <c r="H24" s="194" t="s">
        <v>43</v>
      </c>
      <c r="I24" s="22">
        <v>2.92</v>
      </c>
      <c r="J24" s="113">
        <f t="shared" si="0"/>
        <v>292</v>
      </c>
      <c r="K24" s="212">
        <v>3030</v>
      </c>
      <c r="L24" s="19">
        <v>3002</v>
      </c>
      <c r="M24" s="155">
        <v>2852</v>
      </c>
      <c r="N24" s="113">
        <f t="shared" si="1"/>
        <v>178</v>
      </c>
      <c r="O24" s="20">
        <f t="shared" si="2"/>
        <v>6.2412342215988778E-2</v>
      </c>
      <c r="P24" s="192">
        <v>1038.5999999999999</v>
      </c>
      <c r="Q24" s="22">
        <v>1183</v>
      </c>
      <c r="R24" s="155">
        <v>1195</v>
      </c>
      <c r="S24" s="19">
        <f t="shared" si="3"/>
        <v>-12</v>
      </c>
      <c r="T24" s="20">
        <f t="shared" si="4"/>
        <v>-1.00418410041841E-2</v>
      </c>
      <c r="U24" s="191">
        <v>1139</v>
      </c>
      <c r="V24" s="155">
        <v>1149</v>
      </c>
      <c r="W24" s="114">
        <f t="shared" si="5"/>
        <v>-10</v>
      </c>
      <c r="X24" s="115">
        <f t="shared" si="6"/>
        <v>-8.7032201914708437E-3</v>
      </c>
      <c r="Y24" s="193">
        <f t="shared" si="7"/>
        <v>3.9006849315068495</v>
      </c>
      <c r="Z24" s="217">
        <v>1225</v>
      </c>
      <c r="AA24" s="19">
        <v>820</v>
      </c>
      <c r="AB24" s="19">
        <v>65</v>
      </c>
      <c r="AC24" s="113">
        <f t="shared" si="8"/>
        <v>885</v>
      </c>
      <c r="AD24" s="116">
        <f t="shared" si="9"/>
        <v>0.72244897959183674</v>
      </c>
      <c r="AE24" s="142">
        <f t="shared" si="10"/>
        <v>1.0352385120491003</v>
      </c>
      <c r="AF24" s="222">
        <v>95</v>
      </c>
      <c r="AG24" s="116">
        <f t="shared" si="11"/>
        <v>7.7551020408163265E-2</v>
      </c>
      <c r="AH24" s="117">
        <f t="shared" si="12"/>
        <v>0.71213058226045245</v>
      </c>
      <c r="AI24" s="19">
        <v>115</v>
      </c>
      <c r="AJ24" s="19">
        <v>100</v>
      </c>
      <c r="AK24" s="113">
        <f t="shared" si="13"/>
        <v>215</v>
      </c>
      <c r="AL24" s="116">
        <f t="shared" si="14"/>
        <v>0.17551020408163265</v>
      </c>
      <c r="AM24" s="143">
        <f t="shared" si="15"/>
        <v>1.0385219176427967</v>
      </c>
      <c r="AN24" s="227">
        <v>25</v>
      </c>
      <c r="AO24" s="21" t="s">
        <v>6</v>
      </c>
      <c r="AP24" s="22" t="s">
        <v>6</v>
      </c>
      <c r="AS24" s="36"/>
    </row>
    <row r="25" spans="1:45">
      <c r="A25" s="101" t="s">
        <v>105</v>
      </c>
      <c r="B25" s="204">
        <v>9350110</v>
      </c>
      <c r="C25" s="17"/>
      <c r="D25" s="22"/>
      <c r="E25" s="18"/>
      <c r="F25" s="18"/>
      <c r="G25" s="18"/>
      <c r="H25" s="194" t="s">
        <v>44</v>
      </c>
      <c r="I25" s="22">
        <v>2.73</v>
      </c>
      <c r="J25" s="113">
        <f t="shared" si="0"/>
        <v>273</v>
      </c>
      <c r="K25" s="212">
        <v>6246</v>
      </c>
      <c r="L25" s="19">
        <v>5991</v>
      </c>
      <c r="M25" s="155">
        <v>5919</v>
      </c>
      <c r="N25" s="113">
        <f t="shared" si="1"/>
        <v>327</v>
      </c>
      <c r="O25" s="20">
        <f t="shared" si="2"/>
        <v>5.5245818550430814E-2</v>
      </c>
      <c r="P25" s="192">
        <v>2285.1999999999998</v>
      </c>
      <c r="Q25" s="22">
        <v>3102</v>
      </c>
      <c r="R25" s="155">
        <v>2891</v>
      </c>
      <c r="S25" s="19">
        <f t="shared" si="3"/>
        <v>211</v>
      </c>
      <c r="T25" s="20">
        <f t="shared" si="4"/>
        <v>7.2985126253891391E-2</v>
      </c>
      <c r="U25" s="191">
        <v>2990</v>
      </c>
      <c r="V25" s="155">
        <v>2783</v>
      </c>
      <c r="W25" s="114">
        <f t="shared" si="5"/>
        <v>207</v>
      </c>
      <c r="X25" s="115">
        <f t="shared" si="6"/>
        <v>7.43801652892562E-2</v>
      </c>
      <c r="Y25" s="193">
        <f t="shared" si="7"/>
        <v>10.952380952380953</v>
      </c>
      <c r="Z25" s="217">
        <v>2985</v>
      </c>
      <c r="AA25" s="19">
        <v>1640</v>
      </c>
      <c r="AB25" s="19">
        <v>135</v>
      </c>
      <c r="AC25" s="113">
        <f t="shared" si="8"/>
        <v>1775</v>
      </c>
      <c r="AD25" s="116">
        <f t="shared" si="9"/>
        <v>0.59463986599664986</v>
      </c>
      <c r="AE25" s="142">
        <f t="shared" si="10"/>
        <v>0.85209351451675031</v>
      </c>
      <c r="AF25" s="222">
        <v>465</v>
      </c>
      <c r="AG25" s="116">
        <f t="shared" si="11"/>
        <v>0.15577889447236182</v>
      </c>
      <c r="AH25" s="117">
        <f t="shared" si="12"/>
        <v>1.4304765332631939</v>
      </c>
      <c r="AI25" s="19">
        <v>365</v>
      </c>
      <c r="AJ25" s="19">
        <v>275</v>
      </c>
      <c r="AK25" s="113">
        <f t="shared" si="13"/>
        <v>640</v>
      </c>
      <c r="AL25" s="116">
        <f t="shared" si="14"/>
        <v>0.21440536013400335</v>
      </c>
      <c r="AM25" s="143">
        <f t="shared" si="15"/>
        <v>1.2686707700236883</v>
      </c>
      <c r="AN25" s="227">
        <v>105</v>
      </c>
      <c r="AO25" s="21" t="s">
        <v>6</v>
      </c>
      <c r="AP25" s="147" t="s">
        <v>5</v>
      </c>
    </row>
    <row r="26" spans="1:45">
      <c r="A26" s="141" t="s">
        <v>119</v>
      </c>
      <c r="B26" s="205">
        <v>9350111.0099999998</v>
      </c>
      <c r="C26" s="23"/>
      <c r="D26" s="23"/>
      <c r="E26" s="24"/>
      <c r="F26" s="24"/>
      <c r="G26" s="24"/>
      <c r="H26" s="208" t="s">
        <v>45</v>
      </c>
      <c r="I26" s="147">
        <v>1.83</v>
      </c>
      <c r="J26" s="123">
        <f t="shared" si="0"/>
        <v>183</v>
      </c>
      <c r="K26" s="213">
        <v>5185</v>
      </c>
      <c r="L26" s="25">
        <v>4462</v>
      </c>
      <c r="M26" s="158">
        <v>4969</v>
      </c>
      <c r="N26" s="123">
        <f t="shared" si="1"/>
        <v>216</v>
      </c>
      <c r="O26" s="26">
        <f t="shared" si="2"/>
        <v>4.3469510968001612E-2</v>
      </c>
      <c r="P26" s="196">
        <v>2829.6</v>
      </c>
      <c r="Q26" s="147">
        <v>2538</v>
      </c>
      <c r="R26" s="158">
        <v>2431</v>
      </c>
      <c r="S26" s="25">
        <f t="shared" si="3"/>
        <v>107</v>
      </c>
      <c r="T26" s="26">
        <f t="shared" si="4"/>
        <v>4.4014808720691072E-2</v>
      </c>
      <c r="U26" s="195">
        <v>2474</v>
      </c>
      <c r="V26" s="158">
        <v>2316</v>
      </c>
      <c r="W26" s="124">
        <f t="shared" si="5"/>
        <v>158</v>
      </c>
      <c r="X26" s="125">
        <f t="shared" si="6"/>
        <v>6.8221070811744389E-2</v>
      </c>
      <c r="Y26" s="197">
        <f t="shared" si="7"/>
        <v>13.519125683060109</v>
      </c>
      <c r="Z26" s="218">
        <v>2400</v>
      </c>
      <c r="AA26" s="25">
        <v>1340</v>
      </c>
      <c r="AB26" s="25">
        <v>80</v>
      </c>
      <c r="AC26" s="123">
        <f t="shared" si="8"/>
        <v>1420</v>
      </c>
      <c r="AD26" s="126">
        <f t="shared" si="9"/>
        <v>0.59166666666666667</v>
      </c>
      <c r="AE26" s="145">
        <f t="shared" si="10"/>
        <v>0.84783304694416661</v>
      </c>
      <c r="AF26" s="223">
        <v>420</v>
      </c>
      <c r="AG26" s="126">
        <f t="shared" si="11"/>
        <v>0.17499999999999999</v>
      </c>
      <c r="AH26" s="127">
        <f t="shared" si="12"/>
        <v>1.6069788797061524</v>
      </c>
      <c r="AI26" s="25">
        <v>335</v>
      </c>
      <c r="AJ26" s="25">
        <v>170</v>
      </c>
      <c r="AK26" s="123">
        <f t="shared" si="13"/>
        <v>505</v>
      </c>
      <c r="AL26" s="126">
        <f t="shared" si="14"/>
        <v>0.21041666666666667</v>
      </c>
      <c r="AM26" s="146">
        <f t="shared" si="15"/>
        <v>1.2450690335305719</v>
      </c>
      <c r="AN26" s="228">
        <v>50</v>
      </c>
      <c r="AO26" s="27" t="s">
        <v>5</v>
      </c>
      <c r="AP26" s="147" t="s">
        <v>5</v>
      </c>
    </row>
    <row r="27" spans="1:45">
      <c r="A27" s="101"/>
      <c r="B27" s="204">
        <v>9350111.0199999996</v>
      </c>
      <c r="C27" s="17"/>
      <c r="D27" s="17"/>
      <c r="E27" s="18"/>
      <c r="F27" s="18"/>
      <c r="G27" s="18"/>
      <c r="H27" s="194" t="s">
        <v>46</v>
      </c>
      <c r="I27" s="22">
        <v>2.5099999999999998</v>
      </c>
      <c r="J27" s="113">
        <f t="shared" si="0"/>
        <v>250.99999999999997</v>
      </c>
      <c r="K27" s="212">
        <v>6224</v>
      </c>
      <c r="L27" s="19">
        <v>5756</v>
      </c>
      <c r="M27" s="155">
        <v>5952</v>
      </c>
      <c r="N27" s="113">
        <f t="shared" si="1"/>
        <v>272</v>
      </c>
      <c r="O27" s="20">
        <f t="shared" si="2"/>
        <v>4.5698924731182797E-2</v>
      </c>
      <c r="P27" s="192">
        <v>2478.3000000000002</v>
      </c>
      <c r="Q27" s="22">
        <v>3102</v>
      </c>
      <c r="R27" s="155">
        <v>3018</v>
      </c>
      <c r="S27" s="19">
        <f t="shared" si="3"/>
        <v>84</v>
      </c>
      <c r="T27" s="20">
        <f t="shared" si="4"/>
        <v>2.7833001988071572E-2</v>
      </c>
      <c r="U27" s="191">
        <v>3029</v>
      </c>
      <c r="V27" s="155">
        <v>2911</v>
      </c>
      <c r="W27" s="114">
        <f t="shared" si="5"/>
        <v>118</v>
      </c>
      <c r="X27" s="115">
        <f t="shared" si="6"/>
        <v>4.0535898316729643E-2</v>
      </c>
      <c r="Y27" s="193">
        <f t="shared" si="7"/>
        <v>12.067729083665339</v>
      </c>
      <c r="Z27" s="217">
        <v>3185</v>
      </c>
      <c r="AA27" s="19">
        <v>1815</v>
      </c>
      <c r="AB27" s="19">
        <v>225</v>
      </c>
      <c r="AC27" s="113">
        <f t="shared" si="8"/>
        <v>2040</v>
      </c>
      <c r="AD27" s="116">
        <f t="shared" si="9"/>
        <v>0.64050235478806905</v>
      </c>
      <c r="AE27" s="142">
        <f t="shared" si="10"/>
        <v>0.91781250090402622</v>
      </c>
      <c r="AF27" s="222">
        <v>495</v>
      </c>
      <c r="AG27" s="116">
        <f t="shared" si="11"/>
        <v>0.15541601255886969</v>
      </c>
      <c r="AH27" s="117">
        <f t="shared" si="12"/>
        <v>1.4271442842871414</v>
      </c>
      <c r="AI27" s="19">
        <v>250</v>
      </c>
      <c r="AJ27" s="19">
        <v>300</v>
      </c>
      <c r="AK27" s="113">
        <f t="shared" si="13"/>
        <v>550</v>
      </c>
      <c r="AL27" s="116">
        <f t="shared" si="14"/>
        <v>0.17268445839874411</v>
      </c>
      <c r="AM27" s="143">
        <f t="shared" si="15"/>
        <v>1.0218015289866516</v>
      </c>
      <c r="AN27" s="227">
        <v>95</v>
      </c>
      <c r="AO27" s="21" t="s">
        <v>6</v>
      </c>
      <c r="AP27" s="22" t="s">
        <v>6</v>
      </c>
    </row>
    <row r="28" spans="1:45">
      <c r="A28" s="101"/>
      <c r="B28" s="204">
        <v>9350120</v>
      </c>
      <c r="C28" s="17"/>
      <c r="D28" s="17"/>
      <c r="E28" s="18"/>
      <c r="F28" s="18"/>
      <c r="G28" s="18"/>
      <c r="H28" s="194" t="s">
        <v>47</v>
      </c>
      <c r="I28" s="22">
        <v>4.42</v>
      </c>
      <c r="J28" s="113">
        <f t="shared" si="0"/>
        <v>442</v>
      </c>
      <c r="K28" s="212">
        <v>4514</v>
      </c>
      <c r="L28" s="19">
        <v>4436</v>
      </c>
      <c r="M28" s="155">
        <v>4394</v>
      </c>
      <c r="N28" s="113">
        <f t="shared" si="1"/>
        <v>120</v>
      </c>
      <c r="O28" s="20">
        <f t="shared" si="2"/>
        <v>2.7309968138370506E-2</v>
      </c>
      <c r="P28" s="192">
        <v>1021.3</v>
      </c>
      <c r="Q28" s="22">
        <v>1973</v>
      </c>
      <c r="R28" s="155">
        <v>3382</v>
      </c>
      <c r="S28" s="19">
        <f t="shared" si="3"/>
        <v>-1409</v>
      </c>
      <c r="T28" s="20">
        <f t="shared" si="4"/>
        <v>-0.41661738616203431</v>
      </c>
      <c r="U28" s="191">
        <v>1805</v>
      </c>
      <c r="V28" s="155">
        <v>1801</v>
      </c>
      <c r="W28" s="114">
        <f t="shared" si="5"/>
        <v>4</v>
      </c>
      <c r="X28" s="115">
        <f t="shared" si="6"/>
        <v>2.2209883398112162E-3</v>
      </c>
      <c r="Y28" s="193">
        <f t="shared" si="7"/>
        <v>4.0837104072398187</v>
      </c>
      <c r="Z28" s="217">
        <v>1505</v>
      </c>
      <c r="AA28" s="19">
        <v>950</v>
      </c>
      <c r="AB28" s="19">
        <v>60</v>
      </c>
      <c r="AC28" s="113">
        <f t="shared" si="8"/>
        <v>1010</v>
      </c>
      <c r="AD28" s="116">
        <f t="shared" si="9"/>
        <v>0.67109634551495012</v>
      </c>
      <c r="AE28" s="142">
        <f t="shared" si="10"/>
        <v>0.9616523821031584</v>
      </c>
      <c r="AF28" s="222">
        <v>145</v>
      </c>
      <c r="AG28" s="116">
        <f t="shared" si="11"/>
        <v>9.634551495016612E-2</v>
      </c>
      <c r="AH28" s="117">
        <f t="shared" si="12"/>
        <v>0.88471547245331605</v>
      </c>
      <c r="AI28" s="19">
        <v>165</v>
      </c>
      <c r="AJ28" s="19">
        <v>140</v>
      </c>
      <c r="AK28" s="113">
        <f t="shared" si="13"/>
        <v>305</v>
      </c>
      <c r="AL28" s="116">
        <f t="shared" si="14"/>
        <v>0.20265780730897009</v>
      </c>
      <c r="AM28" s="143">
        <f t="shared" si="15"/>
        <v>1.1991586231300004</v>
      </c>
      <c r="AN28" s="227">
        <v>45</v>
      </c>
      <c r="AO28" s="21" t="s">
        <v>6</v>
      </c>
      <c r="AP28" s="22" t="s">
        <v>6</v>
      </c>
    </row>
    <row r="29" spans="1:45">
      <c r="A29" s="141" t="s">
        <v>98</v>
      </c>
      <c r="B29" s="205">
        <v>9350121.0099999998</v>
      </c>
      <c r="C29" s="23"/>
      <c r="D29" s="147"/>
      <c r="E29" s="24"/>
      <c r="F29" s="24"/>
      <c r="G29" s="24"/>
      <c r="H29" s="208" t="s">
        <v>48</v>
      </c>
      <c r="I29" s="147">
        <v>2.3199999999999998</v>
      </c>
      <c r="J29" s="123">
        <f t="shared" si="0"/>
        <v>231.99999999999997</v>
      </c>
      <c r="K29" s="213">
        <v>5977</v>
      </c>
      <c r="L29" s="25">
        <v>5588</v>
      </c>
      <c r="M29" s="158">
        <v>5755</v>
      </c>
      <c r="N29" s="123">
        <f t="shared" si="1"/>
        <v>222</v>
      </c>
      <c r="O29" s="26">
        <f t="shared" si="2"/>
        <v>3.8575152041702865E-2</v>
      </c>
      <c r="P29" s="196">
        <v>2572.9</v>
      </c>
      <c r="Q29" s="147">
        <v>2467</v>
      </c>
      <c r="R29" s="158">
        <v>2396</v>
      </c>
      <c r="S29" s="25">
        <f t="shared" si="3"/>
        <v>71</v>
      </c>
      <c r="T29" s="26">
        <f t="shared" si="4"/>
        <v>2.9632721202003338E-2</v>
      </c>
      <c r="U29" s="195">
        <v>2176</v>
      </c>
      <c r="V29" s="158">
        <v>2181</v>
      </c>
      <c r="W29" s="124">
        <f t="shared" si="5"/>
        <v>-5</v>
      </c>
      <c r="X29" s="125">
        <f t="shared" si="6"/>
        <v>-2.2925263640531865E-3</v>
      </c>
      <c r="Y29" s="197">
        <f t="shared" si="7"/>
        <v>9.3793103448275872</v>
      </c>
      <c r="Z29" s="218">
        <v>2450</v>
      </c>
      <c r="AA29" s="25">
        <v>1450</v>
      </c>
      <c r="AB29" s="25">
        <v>125</v>
      </c>
      <c r="AC29" s="123">
        <f t="shared" si="8"/>
        <v>1575</v>
      </c>
      <c r="AD29" s="126">
        <f t="shared" si="9"/>
        <v>0.6428571428571429</v>
      </c>
      <c r="AE29" s="145">
        <f t="shared" si="10"/>
        <v>0.92118681156911464</v>
      </c>
      <c r="AF29" s="223">
        <v>465</v>
      </c>
      <c r="AG29" s="126">
        <f t="shared" si="11"/>
        <v>0.18979591836734694</v>
      </c>
      <c r="AH29" s="127">
        <f t="shared" si="12"/>
        <v>1.7428458986900546</v>
      </c>
      <c r="AI29" s="25">
        <v>180</v>
      </c>
      <c r="AJ29" s="25">
        <v>165</v>
      </c>
      <c r="AK29" s="123">
        <f t="shared" si="13"/>
        <v>345</v>
      </c>
      <c r="AL29" s="126">
        <f t="shared" si="14"/>
        <v>0.14081632653061224</v>
      </c>
      <c r="AM29" s="146">
        <f t="shared" si="15"/>
        <v>0.83323270136456939</v>
      </c>
      <c r="AN29" s="228">
        <v>60</v>
      </c>
      <c r="AO29" s="27" t="s">
        <v>5</v>
      </c>
      <c r="AP29" s="147" t="s">
        <v>5</v>
      </c>
    </row>
    <row r="30" spans="1:45">
      <c r="A30" s="101"/>
      <c r="B30" s="204">
        <v>9350121.0199999996</v>
      </c>
      <c r="C30" s="17"/>
      <c r="D30" s="22"/>
      <c r="E30" s="18"/>
      <c r="F30" s="18"/>
      <c r="G30" s="18"/>
      <c r="H30" s="194" t="s">
        <v>49</v>
      </c>
      <c r="I30" s="22">
        <v>2.4900000000000002</v>
      </c>
      <c r="J30" s="113">
        <f t="shared" si="0"/>
        <v>249.00000000000003</v>
      </c>
      <c r="K30" s="212">
        <v>3672</v>
      </c>
      <c r="L30" s="19">
        <v>3739</v>
      </c>
      <c r="M30" s="155">
        <v>3618</v>
      </c>
      <c r="N30" s="113">
        <f t="shared" si="1"/>
        <v>54</v>
      </c>
      <c r="O30" s="20">
        <f t="shared" si="2"/>
        <v>1.4925373134328358E-2</v>
      </c>
      <c r="P30" s="192">
        <v>1475.2</v>
      </c>
      <c r="Q30" s="22">
        <v>1482</v>
      </c>
      <c r="R30" s="155">
        <v>1377</v>
      </c>
      <c r="S30" s="19">
        <f t="shared" si="3"/>
        <v>105</v>
      </c>
      <c r="T30" s="20">
        <f t="shared" si="4"/>
        <v>7.6252723311546838E-2</v>
      </c>
      <c r="U30" s="191">
        <v>1380</v>
      </c>
      <c r="V30" s="155">
        <v>1323</v>
      </c>
      <c r="W30" s="114">
        <f t="shared" si="5"/>
        <v>57</v>
      </c>
      <c r="X30" s="115">
        <f t="shared" si="6"/>
        <v>4.3083900226757371E-2</v>
      </c>
      <c r="Y30" s="193">
        <f t="shared" si="7"/>
        <v>5.5421686746987948</v>
      </c>
      <c r="Z30" s="217">
        <v>1340</v>
      </c>
      <c r="AA30" s="19">
        <v>1040</v>
      </c>
      <c r="AB30" s="19">
        <v>60</v>
      </c>
      <c r="AC30" s="113">
        <f t="shared" si="8"/>
        <v>1100</v>
      </c>
      <c r="AD30" s="116">
        <f t="shared" si="9"/>
        <v>0.82089552238805974</v>
      </c>
      <c r="AE30" s="142">
        <f t="shared" si="10"/>
        <v>1.1763082005111414</v>
      </c>
      <c r="AF30" s="222">
        <v>120</v>
      </c>
      <c r="AG30" s="116">
        <f t="shared" si="11"/>
        <v>8.9552238805970144E-2</v>
      </c>
      <c r="AH30" s="117">
        <f t="shared" si="12"/>
        <v>0.82233460795197566</v>
      </c>
      <c r="AI30" s="19">
        <v>35</v>
      </c>
      <c r="AJ30" s="19">
        <v>55</v>
      </c>
      <c r="AK30" s="113">
        <f t="shared" si="13"/>
        <v>90</v>
      </c>
      <c r="AL30" s="116">
        <f t="shared" si="14"/>
        <v>6.7164179104477612E-2</v>
      </c>
      <c r="AM30" s="143">
        <f t="shared" si="15"/>
        <v>0.39742117813300359</v>
      </c>
      <c r="AN30" s="227">
        <v>30</v>
      </c>
      <c r="AO30" s="21" t="s">
        <v>6</v>
      </c>
      <c r="AP30" s="22" t="s">
        <v>6</v>
      </c>
    </row>
    <row r="31" spans="1:45">
      <c r="A31" s="101"/>
      <c r="B31" s="204">
        <v>9350121.0299999993</v>
      </c>
      <c r="C31" s="17"/>
      <c r="D31" s="22"/>
      <c r="E31" s="18"/>
      <c r="F31" s="18"/>
      <c r="G31" s="18"/>
      <c r="H31" s="194" t="s">
        <v>50</v>
      </c>
      <c r="I31" s="22">
        <v>1.39</v>
      </c>
      <c r="J31" s="113">
        <f t="shared" si="0"/>
        <v>139</v>
      </c>
      <c r="K31" s="212">
        <v>3477</v>
      </c>
      <c r="L31" s="19">
        <v>3394</v>
      </c>
      <c r="M31" s="155">
        <v>3419</v>
      </c>
      <c r="N31" s="113">
        <f t="shared" si="1"/>
        <v>58</v>
      </c>
      <c r="O31" s="20">
        <f t="shared" si="2"/>
        <v>1.6964024568587307E-2</v>
      </c>
      <c r="P31" s="192">
        <v>2507.9</v>
      </c>
      <c r="Q31" s="22">
        <v>1345</v>
      </c>
      <c r="R31" s="155">
        <v>1276</v>
      </c>
      <c r="S31" s="19">
        <f t="shared" si="3"/>
        <v>69</v>
      </c>
      <c r="T31" s="20">
        <f t="shared" si="4"/>
        <v>5.4075235109717866E-2</v>
      </c>
      <c r="U31" s="191">
        <v>1220</v>
      </c>
      <c r="V31" s="155">
        <v>1209</v>
      </c>
      <c r="W31" s="114">
        <f t="shared" si="5"/>
        <v>11</v>
      </c>
      <c r="X31" s="115">
        <f t="shared" si="6"/>
        <v>9.0984284532671638E-3</v>
      </c>
      <c r="Y31" s="193">
        <f t="shared" si="7"/>
        <v>8.7769784172661875</v>
      </c>
      <c r="Z31" s="217">
        <v>1555</v>
      </c>
      <c r="AA31" s="19">
        <v>1070</v>
      </c>
      <c r="AB31" s="19">
        <v>90</v>
      </c>
      <c r="AC31" s="113">
        <f t="shared" si="8"/>
        <v>1160</v>
      </c>
      <c r="AD31" s="116">
        <f t="shared" si="9"/>
        <v>0.74598070739549838</v>
      </c>
      <c r="AE31" s="142">
        <f t="shared" si="10"/>
        <v>1.0689584723031382</v>
      </c>
      <c r="AF31" s="222">
        <v>160</v>
      </c>
      <c r="AG31" s="116">
        <f t="shared" si="11"/>
        <v>0.10289389067524116</v>
      </c>
      <c r="AH31" s="117">
        <f t="shared" si="12"/>
        <v>0.94484748094803639</v>
      </c>
      <c r="AI31" s="19">
        <v>55</v>
      </c>
      <c r="AJ31" s="19">
        <v>160</v>
      </c>
      <c r="AK31" s="113">
        <f t="shared" si="13"/>
        <v>215</v>
      </c>
      <c r="AL31" s="116">
        <f t="shared" si="14"/>
        <v>0.13826366559485531</v>
      </c>
      <c r="AM31" s="143">
        <f t="shared" si="15"/>
        <v>0.81812819878612608</v>
      </c>
      <c r="AN31" s="227">
        <v>15</v>
      </c>
      <c r="AO31" s="21" t="s">
        <v>6</v>
      </c>
      <c r="AP31" s="22" t="s">
        <v>6</v>
      </c>
    </row>
    <row r="32" spans="1:45">
      <c r="A32" s="101"/>
      <c r="B32" s="204">
        <v>9350121.0399999991</v>
      </c>
      <c r="C32" s="17"/>
      <c r="D32" s="17"/>
      <c r="E32" s="18"/>
      <c r="F32" s="18"/>
      <c r="G32" s="18"/>
      <c r="H32" s="194" t="s">
        <v>51</v>
      </c>
      <c r="I32" s="22">
        <v>1.33</v>
      </c>
      <c r="J32" s="113">
        <f t="shared" si="0"/>
        <v>133</v>
      </c>
      <c r="K32" s="212">
        <v>3871</v>
      </c>
      <c r="L32" s="19">
        <v>3773</v>
      </c>
      <c r="M32" s="155">
        <v>3871</v>
      </c>
      <c r="N32" s="113">
        <f t="shared" si="1"/>
        <v>0</v>
      </c>
      <c r="O32" s="20">
        <f t="shared" si="2"/>
        <v>0</v>
      </c>
      <c r="P32" s="192">
        <v>2902.5</v>
      </c>
      <c r="Q32" s="22">
        <v>1534</v>
      </c>
      <c r="R32" s="155">
        <v>1468</v>
      </c>
      <c r="S32" s="19">
        <f t="shared" si="3"/>
        <v>66</v>
      </c>
      <c r="T32" s="20">
        <f t="shared" si="4"/>
        <v>4.4959128065395093E-2</v>
      </c>
      <c r="U32" s="191">
        <v>1406</v>
      </c>
      <c r="V32" s="155">
        <v>1406</v>
      </c>
      <c r="W32" s="114">
        <f t="shared" si="5"/>
        <v>0</v>
      </c>
      <c r="X32" s="115">
        <f t="shared" si="6"/>
        <v>0</v>
      </c>
      <c r="Y32" s="193">
        <f t="shared" si="7"/>
        <v>10.571428571428571</v>
      </c>
      <c r="Z32" s="217">
        <v>1665</v>
      </c>
      <c r="AA32" s="19">
        <v>1135</v>
      </c>
      <c r="AB32" s="19">
        <v>105</v>
      </c>
      <c r="AC32" s="113">
        <f t="shared" si="8"/>
        <v>1240</v>
      </c>
      <c r="AD32" s="116">
        <f t="shared" si="9"/>
        <v>0.74474474474474472</v>
      </c>
      <c r="AE32" s="142">
        <f t="shared" si="10"/>
        <v>1.0671873906466351</v>
      </c>
      <c r="AF32" s="222">
        <v>220</v>
      </c>
      <c r="AG32" s="116">
        <f t="shared" si="11"/>
        <v>0.13213213213213212</v>
      </c>
      <c r="AH32" s="117">
        <f t="shared" si="12"/>
        <v>1.21333454666788</v>
      </c>
      <c r="AI32" s="19">
        <v>60</v>
      </c>
      <c r="AJ32" s="19">
        <v>105</v>
      </c>
      <c r="AK32" s="113">
        <f t="shared" si="13"/>
        <v>165</v>
      </c>
      <c r="AL32" s="116">
        <f t="shared" si="14"/>
        <v>9.90990990990991E-2</v>
      </c>
      <c r="AM32" s="143">
        <f t="shared" si="15"/>
        <v>0.58638520176981712</v>
      </c>
      <c r="AN32" s="227">
        <v>30</v>
      </c>
      <c r="AO32" s="21" t="s">
        <v>6</v>
      </c>
      <c r="AP32" s="22" t="s">
        <v>6</v>
      </c>
    </row>
    <row r="33" spans="1:42">
      <c r="A33" s="141" t="s">
        <v>99</v>
      </c>
      <c r="B33" s="205">
        <v>9350122</v>
      </c>
      <c r="C33" s="23"/>
      <c r="D33" s="23"/>
      <c r="E33" s="24"/>
      <c r="F33" s="24"/>
      <c r="G33" s="24"/>
      <c r="H33" s="208" t="s">
        <v>52</v>
      </c>
      <c r="I33" s="147">
        <v>0.99</v>
      </c>
      <c r="J33" s="123">
        <f t="shared" si="0"/>
        <v>99</v>
      </c>
      <c r="K33" s="213">
        <v>3585</v>
      </c>
      <c r="L33" s="25">
        <v>3499</v>
      </c>
      <c r="M33" s="158">
        <v>3537</v>
      </c>
      <c r="N33" s="123">
        <f t="shared" si="1"/>
        <v>48</v>
      </c>
      <c r="O33" s="26">
        <f t="shared" si="2"/>
        <v>1.3570822731128074E-2</v>
      </c>
      <c r="P33" s="196">
        <v>3608.1</v>
      </c>
      <c r="Q33" s="147">
        <v>1773</v>
      </c>
      <c r="R33" s="158">
        <v>1773</v>
      </c>
      <c r="S33" s="25">
        <f t="shared" si="3"/>
        <v>0</v>
      </c>
      <c r="T33" s="26">
        <f t="shared" si="4"/>
        <v>0</v>
      </c>
      <c r="U33" s="195">
        <v>1610</v>
      </c>
      <c r="V33" s="158">
        <v>1658</v>
      </c>
      <c r="W33" s="124">
        <f t="shared" si="5"/>
        <v>-48</v>
      </c>
      <c r="X33" s="125">
        <f t="shared" si="6"/>
        <v>-2.8950542822677925E-2</v>
      </c>
      <c r="Y33" s="197">
        <f t="shared" si="7"/>
        <v>16.262626262626263</v>
      </c>
      <c r="Z33" s="218">
        <v>1595</v>
      </c>
      <c r="AA33" s="25">
        <v>820</v>
      </c>
      <c r="AB33" s="25">
        <v>85</v>
      </c>
      <c r="AC33" s="123">
        <f t="shared" si="8"/>
        <v>905</v>
      </c>
      <c r="AD33" s="126">
        <f t="shared" si="9"/>
        <v>0.56739811912225702</v>
      </c>
      <c r="AE33" s="145">
        <f t="shared" si="10"/>
        <v>0.81305725549151386</v>
      </c>
      <c r="AF33" s="223">
        <v>280</v>
      </c>
      <c r="AG33" s="126">
        <f t="shared" si="11"/>
        <v>0.17554858934169279</v>
      </c>
      <c r="AH33" s="127">
        <f t="shared" si="12"/>
        <v>1.6120164310531937</v>
      </c>
      <c r="AI33" s="25">
        <v>235</v>
      </c>
      <c r="AJ33" s="25">
        <v>145</v>
      </c>
      <c r="AK33" s="123">
        <f t="shared" si="13"/>
        <v>380</v>
      </c>
      <c r="AL33" s="126">
        <f t="shared" si="14"/>
        <v>0.23824451410658307</v>
      </c>
      <c r="AM33" s="146">
        <f t="shared" si="15"/>
        <v>1.4097308527016748</v>
      </c>
      <c r="AN33" s="228">
        <v>30</v>
      </c>
      <c r="AO33" s="27" t="s">
        <v>5</v>
      </c>
      <c r="AP33" s="147" t="s">
        <v>5</v>
      </c>
    </row>
    <row r="34" spans="1:42">
      <c r="A34" s="141" t="s">
        <v>110</v>
      </c>
      <c r="B34" s="205">
        <v>9350123.0099999998</v>
      </c>
      <c r="C34" s="23"/>
      <c r="D34" s="23"/>
      <c r="E34" s="24"/>
      <c r="F34" s="24"/>
      <c r="G34" s="24"/>
      <c r="H34" s="208" t="s">
        <v>53</v>
      </c>
      <c r="I34" s="147">
        <v>0.92</v>
      </c>
      <c r="J34" s="123">
        <f t="shared" ref="J34:J65" si="16">I34*100</f>
        <v>92</v>
      </c>
      <c r="K34" s="213">
        <v>2591</v>
      </c>
      <c r="L34" s="25">
        <v>2445</v>
      </c>
      <c r="M34" s="158">
        <v>2489</v>
      </c>
      <c r="N34" s="123">
        <f t="shared" ref="N34:N51" si="17">K34-M34</f>
        <v>102</v>
      </c>
      <c r="O34" s="26">
        <f t="shared" ref="O34:O51" si="18">N34/M34</f>
        <v>4.0980313378867012E-2</v>
      </c>
      <c r="P34" s="196">
        <v>2818.8</v>
      </c>
      <c r="Q34" s="147">
        <v>1169</v>
      </c>
      <c r="R34" s="158">
        <v>1127</v>
      </c>
      <c r="S34" s="25">
        <f t="shared" ref="S34:S51" si="19">Q34-R34</f>
        <v>42</v>
      </c>
      <c r="T34" s="26">
        <f t="shared" ref="T34:T51" si="20">S34/R34</f>
        <v>3.7267080745341616E-2</v>
      </c>
      <c r="U34" s="195">
        <v>1111</v>
      </c>
      <c r="V34" s="158">
        <v>1089</v>
      </c>
      <c r="W34" s="124">
        <f t="shared" ref="W34:W51" si="21">U34-V34</f>
        <v>22</v>
      </c>
      <c r="X34" s="125">
        <f t="shared" ref="X34:X51" si="22">W34/V34</f>
        <v>2.0202020202020204E-2</v>
      </c>
      <c r="Y34" s="197">
        <f t="shared" ref="Y34:Y65" si="23">U34/J34</f>
        <v>12.076086956521738</v>
      </c>
      <c r="Z34" s="218">
        <v>1320</v>
      </c>
      <c r="AA34" s="25">
        <v>715</v>
      </c>
      <c r="AB34" s="25">
        <v>30</v>
      </c>
      <c r="AC34" s="123">
        <f t="shared" ref="AC34:AC51" si="24">AA34+AB34</f>
        <v>745</v>
      </c>
      <c r="AD34" s="126">
        <f t="shared" ref="AD34:AD51" si="25">AC34/Z34</f>
        <v>0.56439393939393945</v>
      </c>
      <c r="AE34" s="145">
        <f t="shared" ref="AE34:AE51" si="26">AD34/0.697857519</f>
        <v>0.80875239433214363</v>
      </c>
      <c r="AF34" s="223">
        <v>270</v>
      </c>
      <c r="AG34" s="126">
        <f t="shared" ref="AG34:AG51" si="27">AF34/Z34</f>
        <v>0.20454545454545456</v>
      </c>
      <c r="AH34" s="127">
        <f t="shared" ref="AH34:AH51" si="28">AG34/0.1089</f>
        <v>1.8782870022539446</v>
      </c>
      <c r="AI34" s="25">
        <v>120</v>
      </c>
      <c r="AJ34" s="25">
        <v>145</v>
      </c>
      <c r="AK34" s="123">
        <f t="shared" ref="AK34:AK51" si="29">AI34+AJ34</f>
        <v>265</v>
      </c>
      <c r="AL34" s="126">
        <f t="shared" ref="AL34:AL51" si="30">AK34/Z34</f>
        <v>0.20075757575757575</v>
      </c>
      <c r="AM34" s="146">
        <f t="shared" ref="AM34:AM51" si="31">AL34/0.169</f>
        <v>1.1879146494531108</v>
      </c>
      <c r="AN34" s="228">
        <v>45</v>
      </c>
      <c r="AO34" s="27" t="s">
        <v>5</v>
      </c>
      <c r="AP34" s="22" t="s">
        <v>6</v>
      </c>
    </row>
    <row r="35" spans="1:42">
      <c r="A35" s="101"/>
      <c r="B35" s="204">
        <v>9350123.0199999996</v>
      </c>
      <c r="C35" s="17"/>
      <c r="D35" s="17"/>
      <c r="E35" s="18"/>
      <c r="F35" s="18"/>
      <c r="G35" s="18"/>
      <c r="H35" s="194" t="s">
        <v>54</v>
      </c>
      <c r="I35" s="22">
        <v>1.38</v>
      </c>
      <c r="J35" s="113">
        <f t="shared" si="16"/>
        <v>138</v>
      </c>
      <c r="K35" s="212">
        <v>3188</v>
      </c>
      <c r="L35" s="19">
        <v>3172</v>
      </c>
      <c r="M35" s="155">
        <v>3126</v>
      </c>
      <c r="N35" s="113">
        <f t="shared" si="17"/>
        <v>62</v>
      </c>
      <c r="O35" s="20">
        <f t="shared" si="18"/>
        <v>1.983365323096609E-2</v>
      </c>
      <c r="P35" s="192">
        <v>2313.3000000000002</v>
      </c>
      <c r="Q35" s="22">
        <v>1557</v>
      </c>
      <c r="R35" s="155">
        <v>1431</v>
      </c>
      <c r="S35" s="19">
        <f t="shared" si="19"/>
        <v>126</v>
      </c>
      <c r="T35" s="20">
        <f t="shared" si="20"/>
        <v>8.8050314465408799E-2</v>
      </c>
      <c r="U35" s="191">
        <v>1427</v>
      </c>
      <c r="V35" s="155">
        <v>1358</v>
      </c>
      <c r="W35" s="114">
        <f t="shared" si="21"/>
        <v>69</v>
      </c>
      <c r="X35" s="115">
        <f t="shared" si="22"/>
        <v>5.0810014727540501E-2</v>
      </c>
      <c r="Y35" s="193">
        <f t="shared" si="23"/>
        <v>10.340579710144928</v>
      </c>
      <c r="Z35" s="217">
        <v>1445</v>
      </c>
      <c r="AA35" s="19">
        <v>795</v>
      </c>
      <c r="AB35" s="19">
        <v>105</v>
      </c>
      <c r="AC35" s="113">
        <f t="shared" si="24"/>
        <v>900</v>
      </c>
      <c r="AD35" s="116">
        <f t="shared" si="25"/>
        <v>0.62283737024221453</v>
      </c>
      <c r="AE35" s="142">
        <f t="shared" si="26"/>
        <v>0.89249933300813877</v>
      </c>
      <c r="AF35" s="222">
        <v>200</v>
      </c>
      <c r="AG35" s="116">
        <f t="shared" si="27"/>
        <v>0.13840830449826991</v>
      </c>
      <c r="AH35" s="117">
        <f t="shared" si="28"/>
        <v>1.2709669834551873</v>
      </c>
      <c r="AI35" s="19">
        <v>195</v>
      </c>
      <c r="AJ35" s="19">
        <v>125</v>
      </c>
      <c r="AK35" s="113">
        <f t="shared" si="29"/>
        <v>320</v>
      </c>
      <c r="AL35" s="116">
        <f t="shared" si="30"/>
        <v>0.22145328719723184</v>
      </c>
      <c r="AM35" s="143">
        <f t="shared" si="31"/>
        <v>1.310374480456993</v>
      </c>
      <c r="AN35" s="227">
        <v>30</v>
      </c>
      <c r="AO35" s="21" t="s">
        <v>6</v>
      </c>
      <c r="AP35" s="22" t="s">
        <v>6</v>
      </c>
    </row>
    <row r="36" spans="1:42">
      <c r="A36" s="101"/>
      <c r="B36" s="204">
        <v>9350124</v>
      </c>
      <c r="C36" s="17"/>
      <c r="D36" s="17"/>
      <c r="E36" s="18"/>
      <c r="F36" s="18"/>
      <c r="G36" s="18"/>
      <c r="H36" s="194" t="s">
        <v>55</v>
      </c>
      <c r="I36" s="22">
        <v>2.25</v>
      </c>
      <c r="J36" s="113">
        <f t="shared" si="16"/>
        <v>225</v>
      </c>
      <c r="K36" s="212">
        <v>5242</v>
      </c>
      <c r="L36" s="19">
        <v>4884</v>
      </c>
      <c r="M36" s="155">
        <v>4666</v>
      </c>
      <c r="N36" s="113">
        <f t="shared" si="17"/>
        <v>576</v>
      </c>
      <c r="O36" s="20">
        <f t="shared" si="18"/>
        <v>0.12344620660094299</v>
      </c>
      <c r="P36" s="192">
        <v>2333.9</v>
      </c>
      <c r="Q36" s="22">
        <v>2370</v>
      </c>
      <c r="R36" s="155">
        <v>2165</v>
      </c>
      <c r="S36" s="19">
        <f t="shared" si="19"/>
        <v>205</v>
      </c>
      <c r="T36" s="20">
        <f t="shared" si="20"/>
        <v>9.4688221709006926E-2</v>
      </c>
      <c r="U36" s="191">
        <v>2240</v>
      </c>
      <c r="V36" s="155">
        <v>2072</v>
      </c>
      <c r="W36" s="114">
        <f t="shared" si="21"/>
        <v>168</v>
      </c>
      <c r="X36" s="115">
        <f t="shared" si="22"/>
        <v>8.1081081081081086E-2</v>
      </c>
      <c r="Y36" s="193">
        <f t="shared" si="23"/>
        <v>9.9555555555555557</v>
      </c>
      <c r="Z36" s="217">
        <v>2160</v>
      </c>
      <c r="AA36" s="19">
        <v>1355</v>
      </c>
      <c r="AB36" s="19">
        <v>85</v>
      </c>
      <c r="AC36" s="113">
        <f t="shared" si="24"/>
        <v>1440</v>
      </c>
      <c r="AD36" s="116">
        <f t="shared" si="25"/>
        <v>0.66666666666666663</v>
      </c>
      <c r="AE36" s="142">
        <f t="shared" si="26"/>
        <v>0.95530484162722995</v>
      </c>
      <c r="AF36" s="222">
        <v>300</v>
      </c>
      <c r="AG36" s="116">
        <f t="shared" si="27"/>
        <v>0.1388888888888889</v>
      </c>
      <c r="AH36" s="117">
        <f t="shared" si="28"/>
        <v>1.2753800632588512</v>
      </c>
      <c r="AI36" s="19">
        <v>185</v>
      </c>
      <c r="AJ36" s="19">
        <v>195</v>
      </c>
      <c r="AK36" s="113">
        <f t="shared" si="29"/>
        <v>380</v>
      </c>
      <c r="AL36" s="116">
        <f t="shared" si="30"/>
        <v>0.17592592592592593</v>
      </c>
      <c r="AM36" s="143">
        <f t="shared" si="31"/>
        <v>1.0409818102125794</v>
      </c>
      <c r="AN36" s="227">
        <v>35</v>
      </c>
      <c r="AO36" s="21" t="s">
        <v>6</v>
      </c>
      <c r="AP36" s="22" t="s">
        <v>6</v>
      </c>
    </row>
    <row r="37" spans="1:42">
      <c r="A37" s="141"/>
      <c r="B37" s="205">
        <v>9350125.0099999998</v>
      </c>
      <c r="C37" s="23"/>
      <c r="D37" s="23"/>
      <c r="E37" s="24"/>
      <c r="F37" s="24"/>
      <c r="G37" s="24"/>
      <c r="H37" s="208" t="s">
        <v>56</v>
      </c>
      <c r="I37" s="147">
        <v>1.31</v>
      </c>
      <c r="J37" s="123">
        <f t="shared" si="16"/>
        <v>131</v>
      </c>
      <c r="K37" s="213">
        <v>5049</v>
      </c>
      <c r="L37" s="25">
        <v>4631</v>
      </c>
      <c r="M37" s="158">
        <v>4726</v>
      </c>
      <c r="N37" s="123">
        <f t="shared" si="17"/>
        <v>323</v>
      </c>
      <c r="O37" s="26">
        <f t="shared" si="18"/>
        <v>6.83453237410072E-2</v>
      </c>
      <c r="P37" s="196">
        <v>3848.6</v>
      </c>
      <c r="Q37" s="147">
        <v>2789</v>
      </c>
      <c r="R37" s="158">
        <v>2683</v>
      </c>
      <c r="S37" s="25">
        <f t="shared" si="19"/>
        <v>106</v>
      </c>
      <c r="T37" s="26">
        <f t="shared" si="20"/>
        <v>3.9508013417815881E-2</v>
      </c>
      <c r="U37" s="195">
        <v>2702</v>
      </c>
      <c r="V37" s="158">
        <v>2563</v>
      </c>
      <c r="W37" s="124">
        <f t="shared" si="21"/>
        <v>139</v>
      </c>
      <c r="X37" s="125">
        <f t="shared" si="22"/>
        <v>5.4233320327740926E-2</v>
      </c>
      <c r="Y37" s="197">
        <f t="shared" si="23"/>
        <v>20.625954198473284</v>
      </c>
      <c r="Z37" s="218">
        <v>2895</v>
      </c>
      <c r="AA37" s="25">
        <v>1705</v>
      </c>
      <c r="AB37" s="25">
        <v>180</v>
      </c>
      <c r="AC37" s="123">
        <f t="shared" si="24"/>
        <v>1885</v>
      </c>
      <c r="AD37" s="126">
        <f t="shared" si="25"/>
        <v>0.65112262521588948</v>
      </c>
      <c r="AE37" s="145">
        <f t="shared" si="26"/>
        <v>0.93303089454265731</v>
      </c>
      <c r="AF37" s="223">
        <v>490</v>
      </c>
      <c r="AG37" s="126">
        <f t="shared" si="27"/>
        <v>0.1692573402417962</v>
      </c>
      <c r="AH37" s="127">
        <f t="shared" si="28"/>
        <v>1.5542455485931699</v>
      </c>
      <c r="AI37" s="25">
        <v>330</v>
      </c>
      <c r="AJ37" s="25">
        <v>140</v>
      </c>
      <c r="AK37" s="123">
        <f t="shared" si="29"/>
        <v>470</v>
      </c>
      <c r="AL37" s="126">
        <f t="shared" si="30"/>
        <v>0.16234887737478412</v>
      </c>
      <c r="AM37" s="146">
        <f t="shared" si="31"/>
        <v>0.9606442448212078</v>
      </c>
      <c r="AN37" s="228">
        <v>55</v>
      </c>
      <c r="AO37" s="27" t="s">
        <v>5</v>
      </c>
      <c r="AP37" s="147" t="s">
        <v>5</v>
      </c>
    </row>
    <row r="38" spans="1:42">
      <c r="A38" s="101"/>
      <c r="B38" s="204">
        <v>9350125.0199999996</v>
      </c>
      <c r="C38" s="17"/>
      <c r="D38" s="17"/>
      <c r="E38" s="18"/>
      <c r="F38" s="18"/>
      <c r="G38" s="18"/>
      <c r="H38" s="194" t="s">
        <v>57</v>
      </c>
      <c r="I38" s="22">
        <v>1.78</v>
      </c>
      <c r="J38" s="113">
        <f t="shared" si="16"/>
        <v>178</v>
      </c>
      <c r="K38" s="212">
        <v>4545</v>
      </c>
      <c r="L38" s="19">
        <v>4328</v>
      </c>
      <c r="M38" s="155">
        <v>4276</v>
      </c>
      <c r="N38" s="113">
        <f t="shared" si="17"/>
        <v>269</v>
      </c>
      <c r="O38" s="20">
        <f t="shared" si="18"/>
        <v>6.2909260991580923E-2</v>
      </c>
      <c r="P38" s="192">
        <v>2557.8000000000002</v>
      </c>
      <c r="Q38" s="22">
        <v>2077</v>
      </c>
      <c r="R38" s="155">
        <v>1981</v>
      </c>
      <c r="S38" s="19">
        <f t="shared" si="19"/>
        <v>96</v>
      </c>
      <c r="T38" s="20">
        <f t="shared" si="20"/>
        <v>4.8460373548712771E-2</v>
      </c>
      <c r="U38" s="191">
        <v>1968</v>
      </c>
      <c r="V38" s="155">
        <v>1884</v>
      </c>
      <c r="W38" s="114">
        <f t="shared" si="21"/>
        <v>84</v>
      </c>
      <c r="X38" s="115">
        <f t="shared" si="22"/>
        <v>4.4585987261146494E-2</v>
      </c>
      <c r="Y38" s="193">
        <f t="shared" si="23"/>
        <v>11.056179775280899</v>
      </c>
      <c r="Z38" s="217">
        <v>2260</v>
      </c>
      <c r="AA38" s="19">
        <v>1445</v>
      </c>
      <c r="AB38" s="19">
        <v>85</v>
      </c>
      <c r="AC38" s="113">
        <f t="shared" si="24"/>
        <v>1530</v>
      </c>
      <c r="AD38" s="116">
        <f t="shared" si="25"/>
        <v>0.67699115044247793</v>
      </c>
      <c r="AE38" s="142">
        <f t="shared" si="26"/>
        <v>0.97009938563473141</v>
      </c>
      <c r="AF38" s="222">
        <v>290</v>
      </c>
      <c r="AG38" s="116">
        <f t="shared" si="27"/>
        <v>0.12831858407079647</v>
      </c>
      <c r="AH38" s="117">
        <f t="shared" si="28"/>
        <v>1.1783157398603901</v>
      </c>
      <c r="AI38" s="19">
        <v>160</v>
      </c>
      <c r="AJ38" s="19">
        <v>180</v>
      </c>
      <c r="AK38" s="113">
        <f t="shared" si="29"/>
        <v>340</v>
      </c>
      <c r="AL38" s="116">
        <f t="shared" si="30"/>
        <v>0.15044247787610621</v>
      </c>
      <c r="AM38" s="143">
        <f t="shared" si="31"/>
        <v>0.89019217678169349</v>
      </c>
      <c r="AN38" s="227">
        <v>100</v>
      </c>
      <c r="AO38" s="21" t="s">
        <v>6</v>
      </c>
      <c r="AP38" s="22" t="s">
        <v>6</v>
      </c>
    </row>
    <row r="39" spans="1:42">
      <c r="A39" s="141"/>
      <c r="B39" s="205">
        <v>9350126</v>
      </c>
      <c r="C39" s="23"/>
      <c r="D39" s="23"/>
      <c r="E39" s="24"/>
      <c r="F39" s="24"/>
      <c r="G39" s="24"/>
      <c r="H39" s="208" t="s">
        <v>58</v>
      </c>
      <c r="I39" s="147">
        <v>2.38</v>
      </c>
      <c r="J39" s="123">
        <f t="shared" si="16"/>
        <v>238</v>
      </c>
      <c r="K39" s="213">
        <v>8454</v>
      </c>
      <c r="L39" s="25">
        <v>7301</v>
      </c>
      <c r="M39" s="158">
        <v>7277</v>
      </c>
      <c r="N39" s="123">
        <f t="shared" si="17"/>
        <v>1177</v>
      </c>
      <c r="O39" s="26">
        <f t="shared" si="18"/>
        <v>0.16174247629517657</v>
      </c>
      <c r="P39" s="196">
        <v>3556.7</v>
      </c>
      <c r="Q39" s="147">
        <v>4041</v>
      </c>
      <c r="R39" s="158">
        <v>3607</v>
      </c>
      <c r="S39" s="25">
        <f t="shared" si="19"/>
        <v>434</v>
      </c>
      <c r="T39" s="26">
        <f t="shared" si="20"/>
        <v>0.12032159689492654</v>
      </c>
      <c r="U39" s="195">
        <v>3817</v>
      </c>
      <c r="V39" s="158">
        <v>3432</v>
      </c>
      <c r="W39" s="124">
        <f t="shared" si="21"/>
        <v>385</v>
      </c>
      <c r="X39" s="125">
        <f t="shared" si="22"/>
        <v>0.11217948717948718</v>
      </c>
      <c r="Y39" s="197">
        <f t="shared" si="23"/>
        <v>16.037815126050422</v>
      </c>
      <c r="Z39" s="218">
        <v>4265</v>
      </c>
      <c r="AA39" s="25">
        <v>2600</v>
      </c>
      <c r="AB39" s="25">
        <v>225</v>
      </c>
      <c r="AC39" s="123">
        <f t="shared" si="24"/>
        <v>2825</v>
      </c>
      <c r="AD39" s="126">
        <f t="shared" si="25"/>
        <v>0.66236811254396244</v>
      </c>
      <c r="AE39" s="145">
        <f t="shared" si="26"/>
        <v>0.94914519727910596</v>
      </c>
      <c r="AF39" s="223">
        <v>710</v>
      </c>
      <c r="AG39" s="126">
        <f t="shared" si="27"/>
        <v>0.16647127784290738</v>
      </c>
      <c r="AH39" s="127">
        <f t="shared" si="28"/>
        <v>1.5286618718356968</v>
      </c>
      <c r="AI39" s="25">
        <v>390</v>
      </c>
      <c r="AJ39" s="25">
        <v>255</v>
      </c>
      <c r="AK39" s="123">
        <f t="shared" si="29"/>
        <v>645</v>
      </c>
      <c r="AL39" s="126">
        <f t="shared" si="30"/>
        <v>0.15123094958968347</v>
      </c>
      <c r="AM39" s="146">
        <f t="shared" si="31"/>
        <v>0.89485768987978376</v>
      </c>
      <c r="AN39" s="228">
        <v>85</v>
      </c>
      <c r="AO39" s="27" t="s">
        <v>5</v>
      </c>
      <c r="AP39" s="22" t="s">
        <v>6</v>
      </c>
    </row>
    <row r="40" spans="1:42">
      <c r="A40" s="101"/>
      <c r="B40" s="204">
        <v>9350127</v>
      </c>
      <c r="C40" s="17"/>
      <c r="D40" s="17"/>
      <c r="E40" s="18"/>
      <c r="F40" s="18"/>
      <c r="G40" s="18"/>
      <c r="H40" s="194" t="s">
        <v>59</v>
      </c>
      <c r="I40" s="22">
        <v>2.69</v>
      </c>
      <c r="J40" s="113">
        <f t="shared" si="16"/>
        <v>269</v>
      </c>
      <c r="K40" s="212">
        <v>4780</v>
      </c>
      <c r="L40" s="19">
        <v>4817</v>
      </c>
      <c r="M40" s="155">
        <v>4560</v>
      </c>
      <c r="N40" s="113">
        <f t="shared" si="17"/>
        <v>220</v>
      </c>
      <c r="O40" s="20">
        <f t="shared" si="18"/>
        <v>4.8245614035087717E-2</v>
      </c>
      <c r="P40" s="192">
        <v>1780.1</v>
      </c>
      <c r="Q40" s="22">
        <v>2108</v>
      </c>
      <c r="R40" s="155">
        <v>2017</v>
      </c>
      <c r="S40" s="19">
        <f t="shared" si="19"/>
        <v>91</v>
      </c>
      <c r="T40" s="20">
        <f t="shared" si="20"/>
        <v>4.5116509667823497E-2</v>
      </c>
      <c r="U40" s="191">
        <v>1994</v>
      </c>
      <c r="V40" s="155">
        <v>1934</v>
      </c>
      <c r="W40" s="114">
        <f t="shared" si="21"/>
        <v>60</v>
      </c>
      <c r="X40" s="115">
        <f t="shared" si="22"/>
        <v>3.1023784901758014E-2</v>
      </c>
      <c r="Y40" s="193">
        <f t="shared" si="23"/>
        <v>7.4126394052044606</v>
      </c>
      <c r="Z40" s="217">
        <v>2545</v>
      </c>
      <c r="AA40" s="19">
        <v>1720</v>
      </c>
      <c r="AB40" s="19">
        <v>100</v>
      </c>
      <c r="AC40" s="113">
        <f t="shared" si="24"/>
        <v>1820</v>
      </c>
      <c r="AD40" s="116">
        <f t="shared" si="25"/>
        <v>0.71512770137524562</v>
      </c>
      <c r="AE40" s="142">
        <f t="shared" si="26"/>
        <v>1.024747433258286</v>
      </c>
      <c r="AF40" s="222">
        <v>380</v>
      </c>
      <c r="AG40" s="116">
        <f t="shared" si="27"/>
        <v>0.14931237721021612</v>
      </c>
      <c r="AH40" s="117">
        <f t="shared" si="28"/>
        <v>1.3710962094602031</v>
      </c>
      <c r="AI40" s="19">
        <v>160</v>
      </c>
      <c r="AJ40" s="19">
        <v>150</v>
      </c>
      <c r="AK40" s="113">
        <f t="shared" si="29"/>
        <v>310</v>
      </c>
      <c r="AL40" s="116">
        <f t="shared" si="30"/>
        <v>0.12180746561886051</v>
      </c>
      <c r="AM40" s="143">
        <f t="shared" si="31"/>
        <v>0.72075423443112718</v>
      </c>
      <c r="AN40" s="227">
        <v>40</v>
      </c>
      <c r="AO40" s="21" t="s">
        <v>6</v>
      </c>
      <c r="AP40" s="22" t="s">
        <v>6</v>
      </c>
    </row>
    <row r="41" spans="1:42">
      <c r="A41" s="101"/>
      <c r="B41" s="204">
        <v>9350128</v>
      </c>
      <c r="C41" s="17"/>
      <c r="D41" s="17"/>
      <c r="E41" s="18"/>
      <c r="F41" s="18"/>
      <c r="G41" s="18"/>
      <c r="H41" s="194" t="s">
        <v>60</v>
      </c>
      <c r="I41" s="22">
        <v>13.44</v>
      </c>
      <c r="J41" s="113">
        <f t="shared" si="16"/>
        <v>1344</v>
      </c>
      <c r="K41" s="212">
        <v>4459</v>
      </c>
      <c r="L41" s="19">
        <v>4281</v>
      </c>
      <c r="M41" s="155">
        <v>4134</v>
      </c>
      <c r="N41" s="113">
        <f t="shared" si="17"/>
        <v>325</v>
      </c>
      <c r="O41" s="20">
        <f t="shared" si="18"/>
        <v>7.8616352201257858E-2</v>
      </c>
      <c r="P41" s="192">
        <v>331.7</v>
      </c>
      <c r="Q41" s="22">
        <v>1644</v>
      </c>
      <c r="R41" s="155">
        <v>1522</v>
      </c>
      <c r="S41" s="19">
        <f t="shared" si="19"/>
        <v>122</v>
      </c>
      <c r="T41" s="20">
        <f t="shared" si="20"/>
        <v>8.0157687253613663E-2</v>
      </c>
      <c r="U41" s="191">
        <v>1584</v>
      </c>
      <c r="V41" s="155">
        <v>1439</v>
      </c>
      <c r="W41" s="114">
        <f t="shared" si="21"/>
        <v>145</v>
      </c>
      <c r="X41" s="115">
        <f t="shared" si="22"/>
        <v>0.10076441973592773</v>
      </c>
      <c r="Y41" s="193">
        <f t="shared" si="23"/>
        <v>1.1785714285714286</v>
      </c>
      <c r="Z41" s="217">
        <v>2155</v>
      </c>
      <c r="AA41" s="19">
        <v>1670</v>
      </c>
      <c r="AB41" s="19">
        <v>145</v>
      </c>
      <c r="AC41" s="113">
        <f t="shared" si="24"/>
        <v>1815</v>
      </c>
      <c r="AD41" s="116">
        <f t="shared" si="25"/>
        <v>0.84222737819025517</v>
      </c>
      <c r="AE41" s="142">
        <f t="shared" si="26"/>
        <v>1.2068758382042382</v>
      </c>
      <c r="AF41" s="222">
        <v>130</v>
      </c>
      <c r="AG41" s="116">
        <f t="shared" si="27"/>
        <v>6.0324825986078884E-2</v>
      </c>
      <c r="AH41" s="117">
        <f t="shared" si="28"/>
        <v>0.55394697875187227</v>
      </c>
      <c r="AI41" s="19">
        <v>90</v>
      </c>
      <c r="AJ41" s="19">
        <v>70</v>
      </c>
      <c r="AK41" s="113">
        <f t="shared" si="29"/>
        <v>160</v>
      </c>
      <c r="AL41" s="116">
        <f t="shared" si="30"/>
        <v>7.4245939675174011E-2</v>
      </c>
      <c r="AM41" s="143">
        <f t="shared" si="31"/>
        <v>0.43932508683534915</v>
      </c>
      <c r="AN41" s="227">
        <v>55</v>
      </c>
      <c r="AO41" s="21" t="s">
        <v>6</v>
      </c>
      <c r="AP41" s="22" t="s">
        <v>6</v>
      </c>
    </row>
    <row r="42" spans="1:42">
      <c r="A42" s="101"/>
      <c r="B42" s="204">
        <v>9350129.0099999998</v>
      </c>
      <c r="C42" s="17"/>
      <c r="D42" s="17"/>
      <c r="E42" s="18"/>
      <c r="F42" s="18"/>
      <c r="G42" s="18"/>
      <c r="H42" s="194" t="s">
        <v>61</v>
      </c>
      <c r="I42" s="22">
        <v>3.03</v>
      </c>
      <c r="J42" s="113">
        <f t="shared" si="16"/>
        <v>303</v>
      </c>
      <c r="K42" s="212">
        <v>6086</v>
      </c>
      <c r="L42" s="19">
        <v>6079</v>
      </c>
      <c r="M42" s="155">
        <v>5857</v>
      </c>
      <c r="N42" s="113">
        <f t="shared" si="17"/>
        <v>229</v>
      </c>
      <c r="O42" s="20">
        <f t="shared" si="18"/>
        <v>3.9098514597917022E-2</v>
      </c>
      <c r="P42" s="192">
        <v>2008.6</v>
      </c>
      <c r="Q42" s="22">
        <v>2424</v>
      </c>
      <c r="R42" s="155">
        <v>2343</v>
      </c>
      <c r="S42" s="19">
        <f t="shared" si="19"/>
        <v>81</v>
      </c>
      <c r="T42" s="20">
        <f t="shared" si="20"/>
        <v>3.4571062740076826E-2</v>
      </c>
      <c r="U42" s="191">
        <v>2349</v>
      </c>
      <c r="V42" s="155">
        <v>2258</v>
      </c>
      <c r="W42" s="114">
        <f t="shared" si="21"/>
        <v>91</v>
      </c>
      <c r="X42" s="115">
        <f t="shared" si="22"/>
        <v>4.0301151461470328E-2</v>
      </c>
      <c r="Y42" s="193">
        <f t="shared" si="23"/>
        <v>7.7524752475247523</v>
      </c>
      <c r="Z42" s="217">
        <v>2970</v>
      </c>
      <c r="AA42" s="19">
        <v>2165</v>
      </c>
      <c r="AB42" s="19">
        <v>145</v>
      </c>
      <c r="AC42" s="113">
        <f t="shared" si="24"/>
        <v>2310</v>
      </c>
      <c r="AD42" s="116">
        <f t="shared" si="25"/>
        <v>0.77777777777777779</v>
      </c>
      <c r="AE42" s="142">
        <f t="shared" si="26"/>
        <v>1.1145223152317683</v>
      </c>
      <c r="AF42" s="222">
        <v>345</v>
      </c>
      <c r="AG42" s="116">
        <f t="shared" si="27"/>
        <v>0.11616161616161616</v>
      </c>
      <c r="AH42" s="117">
        <f t="shared" si="28"/>
        <v>1.0666815074528573</v>
      </c>
      <c r="AI42" s="19">
        <v>105</v>
      </c>
      <c r="AJ42" s="19">
        <v>170</v>
      </c>
      <c r="AK42" s="113">
        <f t="shared" si="29"/>
        <v>275</v>
      </c>
      <c r="AL42" s="116">
        <f t="shared" si="30"/>
        <v>9.2592592592592587E-2</v>
      </c>
      <c r="AM42" s="143">
        <f t="shared" si="31"/>
        <v>0.54788516326977854</v>
      </c>
      <c r="AN42" s="227">
        <v>40</v>
      </c>
      <c r="AO42" s="21" t="s">
        <v>6</v>
      </c>
      <c r="AP42" s="22" t="s">
        <v>6</v>
      </c>
    </row>
    <row r="43" spans="1:42">
      <c r="A43" s="101"/>
      <c r="B43" s="204">
        <v>9350129.0199999996</v>
      </c>
      <c r="C43" s="17"/>
      <c r="D43" s="17"/>
      <c r="E43" s="18"/>
      <c r="F43" s="18"/>
      <c r="G43" s="18"/>
      <c r="H43" s="194" t="s">
        <v>62</v>
      </c>
      <c r="I43" s="22">
        <v>2.8</v>
      </c>
      <c r="J43" s="113">
        <f t="shared" si="16"/>
        <v>280</v>
      </c>
      <c r="K43" s="212">
        <v>6523</v>
      </c>
      <c r="L43" s="19">
        <v>6418</v>
      </c>
      <c r="M43" s="155">
        <v>6353</v>
      </c>
      <c r="N43" s="113">
        <f t="shared" si="17"/>
        <v>170</v>
      </c>
      <c r="O43" s="20">
        <f t="shared" si="18"/>
        <v>2.6759011490634345E-2</v>
      </c>
      <c r="P43" s="192">
        <v>2332.6</v>
      </c>
      <c r="Q43" s="22">
        <v>2456</v>
      </c>
      <c r="R43" s="155">
        <v>2375</v>
      </c>
      <c r="S43" s="19">
        <f t="shared" si="19"/>
        <v>81</v>
      </c>
      <c r="T43" s="20">
        <f t="shared" si="20"/>
        <v>3.4105263157894736E-2</v>
      </c>
      <c r="U43" s="191">
        <v>2368</v>
      </c>
      <c r="V43" s="155">
        <v>2308</v>
      </c>
      <c r="W43" s="114">
        <f t="shared" si="21"/>
        <v>60</v>
      </c>
      <c r="X43" s="115">
        <f t="shared" si="22"/>
        <v>2.5996533795493933E-2</v>
      </c>
      <c r="Y43" s="193">
        <f t="shared" si="23"/>
        <v>8.4571428571428573</v>
      </c>
      <c r="Z43" s="217">
        <v>3405</v>
      </c>
      <c r="AA43" s="19">
        <v>2475</v>
      </c>
      <c r="AB43" s="19">
        <v>205</v>
      </c>
      <c r="AC43" s="113">
        <f t="shared" si="24"/>
        <v>2680</v>
      </c>
      <c r="AD43" s="116">
        <f t="shared" si="25"/>
        <v>0.78707782672540383</v>
      </c>
      <c r="AE43" s="142">
        <f t="shared" si="26"/>
        <v>1.1278488879123243</v>
      </c>
      <c r="AF43" s="222">
        <v>335</v>
      </c>
      <c r="AG43" s="116">
        <f t="shared" si="27"/>
        <v>9.8384728340675479E-2</v>
      </c>
      <c r="AH43" s="117">
        <f t="shared" si="28"/>
        <v>0.90344103159481615</v>
      </c>
      <c r="AI43" s="19">
        <v>115</v>
      </c>
      <c r="AJ43" s="19">
        <v>190</v>
      </c>
      <c r="AK43" s="113">
        <f t="shared" si="29"/>
        <v>305</v>
      </c>
      <c r="AL43" s="116">
        <f t="shared" si="30"/>
        <v>8.957415565345081E-2</v>
      </c>
      <c r="AM43" s="143">
        <f t="shared" si="31"/>
        <v>0.53002458966538935</v>
      </c>
      <c r="AN43" s="227">
        <v>80</v>
      </c>
      <c r="AO43" s="21" t="s">
        <v>6</v>
      </c>
      <c r="AP43" s="22" t="s">
        <v>6</v>
      </c>
    </row>
    <row r="44" spans="1:42">
      <c r="A44" s="101"/>
      <c r="B44" s="204">
        <v>9350130.0099999998</v>
      </c>
      <c r="C44" s="17"/>
      <c r="D44" s="17"/>
      <c r="E44" s="18"/>
      <c r="F44" s="18"/>
      <c r="G44" s="18"/>
      <c r="H44" s="194" t="s">
        <v>63</v>
      </c>
      <c r="I44" s="22">
        <v>1.58</v>
      </c>
      <c r="J44" s="113">
        <f t="shared" si="16"/>
        <v>158</v>
      </c>
      <c r="K44" s="212">
        <v>3168</v>
      </c>
      <c r="L44" s="19">
        <v>3102</v>
      </c>
      <c r="M44" s="155">
        <v>3009</v>
      </c>
      <c r="N44" s="113">
        <f t="shared" si="17"/>
        <v>159</v>
      </c>
      <c r="O44" s="20">
        <f t="shared" si="18"/>
        <v>5.2841475573280158E-2</v>
      </c>
      <c r="P44" s="192">
        <v>2008.2</v>
      </c>
      <c r="Q44" s="22">
        <v>1432</v>
      </c>
      <c r="R44" s="155">
        <v>1359</v>
      </c>
      <c r="S44" s="19">
        <f t="shared" si="19"/>
        <v>73</v>
      </c>
      <c r="T44" s="20">
        <f t="shared" si="20"/>
        <v>5.3715967623252391E-2</v>
      </c>
      <c r="U44" s="191">
        <v>1343</v>
      </c>
      <c r="V44" s="155">
        <v>1305</v>
      </c>
      <c r="W44" s="114">
        <f t="shared" si="21"/>
        <v>38</v>
      </c>
      <c r="X44" s="115">
        <f t="shared" si="22"/>
        <v>2.9118773946360154E-2</v>
      </c>
      <c r="Y44" s="193">
        <f t="shared" si="23"/>
        <v>8.5</v>
      </c>
      <c r="Z44" s="217">
        <v>1490</v>
      </c>
      <c r="AA44" s="19">
        <v>1005</v>
      </c>
      <c r="AB44" s="19">
        <v>75</v>
      </c>
      <c r="AC44" s="113">
        <f t="shared" si="24"/>
        <v>1080</v>
      </c>
      <c r="AD44" s="116">
        <f t="shared" si="25"/>
        <v>0.72483221476510062</v>
      </c>
      <c r="AE44" s="142">
        <f t="shared" si="26"/>
        <v>1.0386535861987332</v>
      </c>
      <c r="AF44" s="222">
        <v>145</v>
      </c>
      <c r="AG44" s="116">
        <f t="shared" si="27"/>
        <v>9.7315436241610737E-2</v>
      </c>
      <c r="AH44" s="117">
        <f t="shared" si="28"/>
        <v>0.89362200405519499</v>
      </c>
      <c r="AI44" s="19">
        <v>90</v>
      </c>
      <c r="AJ44" s="19">
        <v>140</v>
      </c>
      <c r="AK44" s="113">
        <f t="shared" si="29"/>
        <v>230</v>
      </c>
      <c r="AL44" s="116">
        <f t="shared" si="30"/>
        <v>0.15436241610738255</v>
      </c>
      <c r="AM44" s="143">
        <f t="shared" si="31"/>
        <v>0.91338707755847659</v>
      </c>
      <c r="AN44" s="227">
        <v>30</v>
      </c>
      <c r="AO44" s="21" t="s">
        <v>6</v>
      </c>
      <c r="AP44" s="22" t="s">
        <v>6</v>
      </c>
    </row>
    <row r="45" spans="1:42">
      <c r="A45" s="101"/>
      <c r="B45" s="204">
        <v>9350130.0199999996</v>
      </c>
      <c r="C45" s="17"/>
      <c r="D45" s="17"/>
      <c r="E45" s="18"/>
      <c r="F45" s="18"/>
      <c r="G45" s="18"/>
      <c r="H45" s="194" t="s">
        <v>64</v>
      </c>
      <c r="I45" s="22">
        <v>4.8099999999999996</v>
      </c>
      <c r="J45" s="113">
        <f t="shared" si="16"/>
        <v>480.99999999999994</v>
      </c>
      <c r="K45" s="212">
        <v>7568</v>
      </c>
      <c r="L45" s="19">
        <v>7083</v>
      </c>
      <c r="M45" s="155">
        <v>7240</v>
      </c>
      <c r="N45" s="113">
        <f t="shared" si="17"/>
        <v>328</v>
      </c>
      <c r="O45" s="20">
        <f t="shared" si="18"/>
        <v>4.5303867403314914E-2</v>
      </c>
      <c r="P45" s="192">
        <v>1572.5</v>
      </c>
      <c r="Q45" s="22">
        <v>3214</v>
      </c>
      <c r="R45" s="155">
        <v>3053</v>
      </c>
      <c r="S45" s="19">
        <f t="shared" si="19"/>
        <v>161</v>
      </c>
      <c r="T45" s="20">
        <f t="shared" si="20"/>
        <v>5.2735014739600392E-2</v>
      </c>
      <c r="U45" s="191">
        <v>3048</v>
      </c>
      <c r="V45" s="155">
        <v>2934</v>
      </c>
      <c r="W45" s="114">
        <f t="shared" si="21"/>
        <v>114</v>
      </c>
      <c r="X45" s="115">
        <f t="shared" si="22"/>
        <v>3.8854805725971372E-2</v>
      </c>
      <c r="Y45" s="193">
        <f t="shared" si="23"/>
        <v>6.3367983367983376</v>
      </c>
      <c r="Z45" s="217">
        <v>3650</v>
      </c>
      <c r="AA45" s="19">
        <v>2580</v>
      </c>
      <c r="AB45" s="19">
        <v>170</v>
      </c>
      <c r="AC45" s="113">
        <f t="shared" si="24"/>
        <v>2750</v>
      </c>
      <c r="AD45" s="116">
        <f t="shared" si="25"/>
        <v>0.75342465753424659</v>
      </c>
      <c r="AE45" s="142">
        <f t="shared" si="26"/>
        <v>1.0796253347157052</v>
      </c>
      <c r="AF45" s="222">
        <v>455</v>
      </c>
      <c r="AG45" s="116">
        <f t="shared" si="27"/>
        <v>0.12465753424657534</v>
      </c>
      <c r="AH45" s="117">
        <f t="shared" si="28"/>
        <v>1.1446972841742455</v>
      </c>
      <c r="AI45" s="19">
        <v>165</v>
      </c>
      <c r="AJ45" s="19">
        <v>220</v>
      </c>
      <c r="AK45" s="113">
        <f t="shared" si="29"/>
        <v>385</v>
      </c>
      <c r="AL45" s="116">
        <f t="shared" si="30"/>
        <v>0.10547945205479452</v>
      </c>
      <c r="AM45" s="143">
        <f t="shared" si="31"/>
        <v>0.62413876955499714</v>
      </c>
      <c r="AN45" s="227">
        <v>45</v>
      </c>
      <c r="AO45" s="21" t="s">
        <v>6</v>
      </c>
      <c r="AP45" s="22" t="s">
        <v>6</v>
      </c>
    </row>
    <row r="46" spans="1:42">
      <c r="A46" s="101"/>
      <c r="B46" s="204">
        <v>9350131</v>
      </c>
      <c r="C46" s="17"/>
      <c r="D46" s="17"/>
      <c r="E46" s="18"/>
      <c r="F46" s="18"/>
      <c r="G46" s="18"/>
      <c r="H46" s="194" t="s">
        <v>65</v>
      </c>
      <c r="I46" s="22">
        <v>3.84</v>
      </c>
      <c r="J46" s="113">
        <f t="shared" si="16"/>
        <v>384</v>
      </c>
      <c r="K46" s="212">
        <v>5138</v>
      </c>
      <c r="L46" s="19">
        <v>5001</v>
      </c>
      <c r="M46" s="155">
        <v>5156</v>
      </c>
      <c r="N46" s="113">
        <f t="shared" si="17"/>
        <v>-18</v>
      </c>
      <c r="O46" s="20">
        <f t="shared" si="18"/>
        <v>-3.4910783553141972E-3</v>
      </c>
      <c r="P46" s="192">
        <v>1336.7</v>
      </c>
      <c r="Q46" s="22">
        <v>2242</v>
      </c>
      <c r="R46" s="155">
        <v>2206</v>
      </c>
      <c r="S46" s="19">
        <f t="shared" si="19"/>
        <v>36</v>
      </c>
      <c r="T46" s="20">
        <f t="shared" si="20"/>
        <v>1.6319129646418858E-2</v>
      </c>
      <c r="U46" s="191">
        <v>2106</v>
      </c>
      <c r="V46" s="155">
        <v>2141</v>
      </c>
      <c r="W46" s="114">
        <f t="shared" si="21"/>
        <v>-35</v>
      </c>
      <c r="X46" s="115">
        <f t="shared" si="22"/>
        <v>-1.6347501167678656E-2</v>
      </c>
      <c r="Y46" s="193">
        <f t="shared" si="23"/>
        <v>5.484375</v>
      </c>
      <c r="Z46" s="217">
        <v>2100</v>
      </c>
      <c r="AA46" s="19">
        <v>1475</v>
      </c>
      <c r="AB46" s="19">
        <v>90</v>
      </c>
      <c r="AC46" s="113">
        <f t="shared" si="24"/>
        <v>1565</v>
      </c>
      <c r="AD46" s="116">
        <f t="shared" si="25"/>
        <v>0.74523809523809526</v>
      </c>
      <c r="AE46" s="142">
        <f t="shared" si="26"/>
        <v>1.0678943408190107</v>
      </c>
      <c r="AF46" s="222">
        <v>235</v>
      </c>
      <c r="AG46" s="116">
        <f t="shared" si="27"/>
        <v>0.11190476190476191</v>
      </c>
      <c r="AH46" s="117">
        <f t="shared" si="28"/>
        <v>1.0275919366828459</v>
      </c>
      <c r="AI46" s="19">
        <v>95</v>
      </c>
      <c r="AJ46" s="19">
        <v>150</v>
      </c>
      <c r="AK46" s="113">
        <f t="shared" si="29"/>
        <v>245</v>
      </c>
      <c r="AL46" s="116">
        <f t="shared" si="30"/>
        <v>0.11666666666666667</v>
      </c>
      <c r="AM46" s="143">
        <f t="shared" si="31"/>
        <v>0.69033530571992108</v>
      </c>
      <c r="AN46" s="227">
        <v>50</v>
      </c>
      <c r="AO46" s="21" t="s">
        <v>6</v>
      </c>
      <c r="AP46" s="22" t="s">
        <v>6</v>
      </c>
    </row>
    <row r="47" spans="1:42">
      <c r="A47" s="101"/>
      <c r="B47" s="204">
        <v>9350132.0099999998</v>
      </c>
      <c r="C47" s="17"/>
      <c r="D47" s="17"/>
      <c r="E47" s="18"/>
      <c r="F47" s="18"/>
      <c r="G47" s="18"/>
      <c r="H47" s="194" t="s">
        <v>66</v>
      </c>
      <c r="I47" s="22">
        <v>4.25</v>
      </c>
      <c r="J47" s="113">
        <f t="shared" si="16"/>
        <v>425</v>
      </c>
      <c r="K47" s="212">
        <v>3926</v>
      </c>
      <c r="L47" s="19">
        <v>3762</v>
      </c>
      <c r="M47" s="155">
        <v>3935</v>
      </c>
      <c r="N47" s="113">
        <f t="shared" si="17"/>
        <v>-9</v>
      </c>
      <c r="O47" s="20">
        <f t="shared" si="18"/>
        <v>-2.2871664548919949E-3</v>
      </c>
      <c r="P47" s="192">
        <v>924.8</v>
      </c>
      <c r="Q47" s="22">
        <v>1635</v>
      </c>
      <c r="R47" s="155">
        <v>1645</v>
      </c>
      <c r="S47" s="19">
        <f t="shared" si="19"/>
        <v>-10</v>
      </c>
      <c r="T47" s="20">
        <f t="shared" si="20"/>
        <v>-6.0790273556231003E-3</v>
      </c>
      <c r="U47" s="191">
        <v>1611</v>
      </c>
      <c r="V47" s="155">
        <v>1598</v>
      </c>
      <c r="W47" s="114">
        <f t="shared" si="21"/>
        <v>13</v>
      </c>
      <c r="X47" s="115">
        <f t="shared" si="22"/>
        <v>8.135168961201502E-3</v>
      </c>
      <c r="Y47" s="193">
        <f t="shared" si="23"/>
        <v>3.7905882352941176</v>
      </c>
      <c r="Z47" s="217">
        <v>1380</v>
      </c>
      <c r="AA47" s="19">
        <v>1070</v>
      </c>
      <c r="AB47" s="19">
        <v>60</v>
      </c>
      <c r="AC47" s="113">
        <f t="shared" si="24"/>
        <v>1130</v>
      </c>
      <c r="AD47" s="116">
        <f t="shared" si="25"/>
        <v>0.8188405797101449</v>
      </c>
      <c r="AE47" s="142">
        <f t="shared" si="26"/>
        <v>1.1733635554769237</v>
      </c>
      <c r="AF47" s="222">
        <v>125</v>
      </c>
      <c r="AG47" s="116">
        <f t="shared" si="27"/>
        <v>9.0579710144927536E-2</v>
      </c>
      <c r="AH47" s="117">
        <f t="shared" si="28"/>
        <v>0.83176960647316378</v>
      </c>
      <c r="AI47" s="19">
        <v>40</v>
      </c>
      <c r="AJ47" s="19">
        <v>60</v>
      </c>
      <c r="AK47" s="113">
        <f t="shared" si="29"/>
        <v>100</v>
      </c>
      <c r="AL47" s="116">
        <f t="shared" si="30"/>
        <v>7.2463768115942032E-2</v>
      </c>
      <c r="AM47" s="143">
        <f t="shared" si="31"/>
        <v>0.4287796929937398</v>
      </c>
      <c r="AN47" s="227">
        <v>25</v>
      </c>
      <c r="AO47" s="21" t="s">
        <v>6</v>
      </c>
      <c r="AP47" s="22" t="s">
        <v>6</v>
      </c>
    </row>
    <row r="48" spans="1:42">
      <c r="A48" s="101"/>
      <c r="B48" s="204">
        <v>9350132.0299999993</v>
      </c>
      <c r="C48" s="17"/>
      <c r="D48" s="17"/>
      <c r="E48" s="18"/>
      <c r="F48" s="18"/>
      <c r="G48" s="18"/>
      <c r="H48" s="194" t="s">
        <v>67</v>
      </c>
      <c r="I48" s="22">
        <v>4.79</v>
      </c>
      <c r="J48" s="113">
        <f t="shared" si="16"/>
        <v>479</v>
      </c>
      <c r="K48" s="212">
        <v>6305</v>
      </c>
      <c r="L48" s="19">
        <v>6354</v>
      </c>
      <c r="M48" s="155">
        <v>6024</v>
      </c>
      <c r="N48" s="113">
        <f t="shared" si="17"/>
        <v>281</v>
      </c>
      <c r="O48" s="20">
        <f t="shared" si="18"/>
        <v>4.6646746347941567E-2</v>
      </c>
      <c r="P48" s="192">
        <v>1316.5</v>
      </c>
      <c r="Q48" s="22">
        <v>2517</v>
      </c>
      <c r="R48" s="155">
        <v>2354</v>
      </c>
      <c r="S48" s="19">
        <f t="shared" si="19"/>
        <v>163</v>
      </c>
      <c r="T48" s="20">
        <f t="shared" si="20"/>
        <v>6.924384027187766E-2</v>
      </c>
      <c r="U48" s="191">
        <v>2411</v>
      </c>
      <c r="V48" s="155">
        <v>2265</v>
      </c>
      <c r="W48" s="114">
        <f t="shared" si="21"/>
        <v>146</v>
      </c>
      <c r="X48" s="115">
        <f t="shared" si="22"/>
        <v>6.4459161147902871E-2</v>
      </c>
      <c r="Y48" s="193">
        <f t="shared" si="23"/>
        <v>5.0334029227557409</v>
      </c>
      <c r="Z48" s="217">
        <v>2480</v>
      </c>
      <c r="AA48" s="19">
        <v>2080</v>
      </c>
      <c r="AB48" s="19">
        <v>155</v>
      </c>
      <c r="AC48" s="113">
        <f t="shared" si="24"/>
        <v>2235</v>
      </c>
      <c r="AD48" s="116">
        <f t="shared" si="25"/>
        <v>0.90120967741935487</v>
      </c>
      <c r="AE48" s="142">
        <f t="shared" si="26"/>
        <v>1.2913949522400356</v>
      </c>
      <c r="AF48" s="222">
        <v>80</v>
      </c>
      <c r="AG48" s="116">
        <f t="shared" si="27"/>
        <v>3.2258064516129031E-2</v>
      </c>
      <c r="AH48" s="117">
        <f t="shared" si="28"/>
        <v>0.29621730501495896</v>
      </c>
      <c r="AI48" s="19">
        <v>70</v>
      </c>
      <c r="AJ48" s="19">
        <v>60</v>
      </c>
      <c r="AK48" s="113">
        <f t="shared" si="29"/>
        <v>130</v>
      </c>
      <c r="AL48" s="116">
        <f t="shared" si="30"/>
        <v>5.2419354838709679E-2</v>
      </c>
      <c r="AM48" s="143">
        <f t="shared" si="31"/>
        <v>0.31017369727047145</v>
      </c>
      <c r="AN48" s="227">
        <v>40</v>
      </c>
      <c r="AO48" s="21" t="s">
        <v>6</v>
      </c>
      <c r="AP48" s="22" t="s">
        <v>6</v>
      </c>
    </row>
    <row r="49" spans="1:44">
      <c r="A49" s="101"/>
      <c r="B49" s="204">
        <v>9350132.0399999991</v>
      </c>
      <c r="C49" s="17"/>
      <c r="D49" s="17"/>
      <c r="E49" s="18"/>
      <c r="F49" s="18"/>
      <c r="G49" s="18"/>
      <c r="H49" s="194" t="s">
        <v>68</v>
      </c>
      <c r="I49" s="22">
        <v>6.21</v>
      </c>
      <c r="J49" s="113">
        <f t="shared" si="16"/>
        <v>621</v>
      </c>
      <c r="K49" s="212">
        <v>4243</v>
      </c>
      <c r="L49" s="19">
        <v>4198</v>
      </c>
      <c r="M49" s="155">
        <v>4088</v>
      </c>
      <c r="N49" s="113">
        <f t="shared" si="17"/>
        <v>155</v>
      </c>
      <c r="O49" s="20">
        <f t="shared" si="18"/>
        <v>3.7915851272015653E-2</v>
      </c>
      <c r="P49" s="192">
        <v>683.4</v>
      </c>
      <c r="Q49" s="22">
        <v>1831</v>
      </c>
      <c r="R49" s="155">
        <v>1734</v>
      </c>
      <c r="S49" s="19">
        <f t="shared" si="19"/>
        <v>97</v>
      </c>
      <c r="T49" s="20">
        <f t="shared" si="20"/>
        <v>5.5940023068050751E-2</v>
      </c>
      <c r="U49" s="191">
        <v>1743</v>
      </c>
      <c r="V49" s="155">
        <v>1651</v>
      </c>
      <c r="W49" s="114">
        <f t="shared" si="21"/>
        <v>92</v>
      </c>
      <c r="X49" s="115">
        <f t="shared" si="22"/>
        <v>5.5723803755299818E-2</v>
      </c>
      <c r="Y49" s="193">
        <f t="shared" si="23"/>
        <v>2.8067632850241546</v>
      </c>
      <c r="Z49" s="217">
        <v>1675</v>
      </c>
      <c r="AA49" s="19">
        <v>1400</v>
      </c>
      <c r="AB49" s="19">
        <v>45</v>
      </c>
      <c r="AC49" s="113">
        <f t="shared" si="24"/>
        <v>1445</v>
      </c>
      <c r="AD49" s="116">
        <f t="shared" si="25"/>
        <v>0.86268656716417913</v>
      </c>
      <c r="AE49" s="142">
        <f t="shared" si="26"/>
        <v>1.2361929816280723</v>
      </c>
      <c r="AF49" s="222">
        <v>45</v>
      </c>
      <c r="AG49" s="116">
        <f t="shared" si="27"/>
        <v>2.6865671641791045E-2</v>
      </c>
      <c r="AH49" s="117">
        <f t="shared" si="28"/>
        <v>0.24670038238559269</v>
      </c>
      <c r="AI49" s="19">
        <v>45</v>
      </c>
      <c r="AJ49" s="19">
        <v>70</v>
      </c>
      <c r="AK49" s="113">
        <f t="shared" si="29"/>
        <v>115</v>
      </c>
      <c r="AL49" s="116">
        <f t="shared" si="30"/>
        <v>6.8656716417910449E-2</v>
      </c>
      <c r="AM49" s="143">
        <f t="shared" si="31"/>
        <v>0.40625275986929255</v>
      </c>
      <c r="AN49" s="227">
        <v>60</v>
      </c>
      <c r="AO49" s="21" t="s">
        <v>6</v>
      </c>
      <c r="AP49" s="22" t="s">
        <v>6</v>
      </c>
    </row>
    <row r="50" spans="1:44">
      <c r="A50" s="101"/>
      <c r="B50" s="204">
        <v>9350133</v>
      </c>
      <c r="C50" s="17"/>
      <c r="D50" s="17"/>
      <c r="E50" s="18"/>
      <c r="F50" s="18"/>
      <c r="G50" s="18"/>
      <c r="H50" s="194" t="s">
        <v>69</v>
      </c>
      <c r="I50" s="22">
        <v>33.39</v>
      </c>
      <c r="J50" s="113">
        <f t="shared" si="16"/>
        <v>3339</v>
      </c>
      <c r="K50" s="212">
        <v>7787</v>
      </c>
      <c r="L50" s="19">
        <v>7467</v>
      </c>
      <c r="M50" s="155">
        <v>6755</v>
      </c>
      <c r="N50" s="113">
        <f t="shared" si="17"/>
        <v>1032</v>
      </c>
      <c r="O50" s="20">
        <f t="shared" si="18"/>
        <v>0.15277572168763878</v>
      </c>
      <c r="P50" s="192">
        <v>233.2</v>
      </c>
      <c r="Q50" s="22">
        <v>3342</v>
      </c>
      <c r="R50" s="155">
        <v>2831</v>
      </c>
      <c r="S50" s="19">
        <f t="shared" si="19"/>
        <v>511</v>
      </c>
      <c r="T50" s="20">
        <f t="shared" si="20"/>
        <v>0.18050158954433063</v>
      </c>
      <c r="U50" s="191">
        <v>3233</v>
      </c>
      <c r="V50" s="155">
        <v>2727</v>
      </c>
      <c r="W50" s="114">
        <f t="shared" si="21"/>
        <v>506</v>
      </c>
      <c r="X50" s="115">
        <f t="shared" si="22"/>
        <v>0.18555188852218554</v>
      </c>
      <c r="Y50" s="193">
        <f t="shared" si="23"/>
        <v>0.96825396825396826</v>
      </c>
      <c r="Z50" s="217">
        <v>3500</v>
      </c>
      <c r="AA50" s="19">
        <v>2710</v>
      </c>
      <c r="AB50" s="19">
        <v>160</v>
      </c>
      <c r="AC50" s="113">
        <f t="shared" si="24"/>
        <v>2870</v>
      </c>
      <c r="AD50" s="116">
        <f t="shared" si="25"/>
        <v>0.82</v>
      </c>
      <c r="AE50" s="142">
        <f t="shared" si="26"/>
        <v>1.1750249552014929</v>
      </c>
      <c r="AF50" s="222">
        <v>230</v>
      </c>
      <c r="AG50" s="116">
        <f t="shared" si="27"/>
        <v>6.5714285714285711E-2</v>
      </c>
      <c r="AH50" s="117">
        <f t="shared" si="28"/>
        <v>0.60343696707333072</v>
      </c>
      <c r="AI50" s="19">
        <v>160</v>
      </c>
      <c r="AJ50" s="19">
        <v>145</v>
      </c>
      <c r="AK50" s="113">
        <f t="shared" si="29"/>
        <v>305</v>
      </c>
      <c r="AL50" s="116">
        <f t="shared" si="30"/>
        <v>8.7142857142857147E-2</v>
      </c>
      <c r="AM50" s="143">
        <f t="shared" si="31"/>
        <v>0.51563820794590021</v>
      </c>
      <c r="AN50" s="227">
        <v>90</v>
      </c>
      <c r="AO50" s="21" t="s">
        <v>6</v>
      </c>
      <c r="AP50" s="22" t="s">
        <v>6</v>
      </c>
    </row>
    <row r="51" spans="1:44">
      <c r="A51" s="101"/>
      <c r="B51" s="204">
        <v>9350150.0199999996</v>
      </c>
      <c r="C51" s="17">
        <v>9350150.0099999998</v>
      </c>
      <c r="D51" s="22">
        <v>4.2909990000000002E-3</v>
      </c>
      <c r="E51" s="154">
        <v>5233</v>
      </c>
      <c r="F51" s="154">
        <v>2483</v>
      </c>
      <c r="G51" s="154">
        <v>2380</v>
      </c>
      <c r="H51" s="194" t="s">
        <v>71</v>
      </c>
      <c r="I51" s="22">
        <v>12.48</v>
      </c>
      <c r="J51" s="113">
        <f t="shared" si="16"/>
        <v>1248</v>
      </c>
      <c r="K51" s="212">
        <v>6563</v>
      </c>
      <c r="L51" s="19">
        <v>5794</v>
      </c>
      <c r="M51" s="155">
        <v>5178</v>
      </c>
      <c r="N51" s="113">
        <f t="shared" si="17"/>
        <v>1385</v>
      </c>
      <c r="O51" s="20">
        <f t="shared" si="18"/>
        <v>0.26747779065276167</v>
      </c>
      <c r="P51" s="192">
        <v>526</v>
      </c>
      <c r="Q51" s="22">
        <v>2505</v>
      </c>
      <c r="R51" s="155">
        <v>1934</v>
      </c>
      <c r="S51" s="19">
        <f t="shared" si="19"/>
        <v>571</v>
      </c>
      <c r="T51" s="20">
        <f t="shared" si="20"/>
        <v>0.29524301964839711</v>
      </c>
      <c r="U51" s="191">
        <v>2428</v>
      </c>
      <c r="V51" s="155">
        <v>1834</v>
      </c>
      <c r="W51" s="114">
        <f t="shared" si="21"/>
        <v>594</v>
      </c>
      <c r="X51" s="115">
        <f t="shared" si="22"/>
        <v>0.32388222464558342</v>
      </c>
      <c r="Y51" s="193">
        <f t="shared" si="23"/>
        <v>1.9455128205128205</v>
      </c>
      <c r="Z51" s="217">
        <v>3060</v>
      </c>
      <c r="AA51" s="19">
        <v>2340</v>
      </c>
      <c r="AB51" s="19">
        <v>150</v>
      </c>
      <c r="AC51" s="113">
        <f t="shared" si="24"/>
        <v>2490</v>
      </c>
      <c r="AD51" s="116">
        <f t="shared" si="25"/>
        <v>0.81372549019607843</v>
      </c>
      <c r="AE51" s="142">
        <f t="shared" si="26"/>
        <v>1.1660338508097072</v>
      </c>
      <c r="AF51" s="222">
        <v>225</v>
      </c>
      <c r="AG51" s="116">
        <f t="shared" si="27"/>
        <v>7.3529411764705885E-2</v>
      </c>
      <c r="AH51" s="117">
        <f t="shared" si="28"/>
        <v>0.67520120996056832</v>
      </c>
      <c r="AI51" s="19">
        <v>115</v>
      </c>
      <c r="AJ51" s="19">
        <v>170</v>
      </c>
      <c r="AK51" s="113">
        <f t="shared" si="29"/>
        <v>285</v>
      </c>
      <c r="AL51" s="116">
        <f t="shared" si="30"/>
        <v>9.3137254901960786E-2</v>
      </c>
      <c r="AM51" s="143">
        <f t="shared" si="31"/>
        <v>0.55110801717136559</v>
      </c>
      <c r="AN51" s="227">
        <v>65</v>
      </c>
      <c r="AO51" s="21" t="s">
        <v>6</v>
      </c>
      <c r="AP51" s="22" t="s">
        <v>6</v>
      </c>
      <c r="AQ51" s="99" t="s">
        <v>97</v>
      </c>
    </row>
    <row r="52" spans="1:44">
      <c r="A52" s="198" t="s">
        <v>103</v>
      </c>
      <c r="B52" s="206">
        <v>9350150.0299999993</v>
      </c>
      <c r="C52" s="207">
        <v>9350150.0099999998</v>
      </c>
      <c r="D52" s="150">
        <v>4.2909990000000002E-3</v>
      </c>
      <c r="E52" s="159">
        <v>5233</v>
      </c>
      <c r="F52" s="159">
        <v>2483</v>
      </c>
      <c r="G52" s="159">
        <v>2380</v>
      </c>
      <c r="H52" s="209"/>
      <c r="I52" s="150">
        <v>0.22</v>
      </c>
      <c r="J52" s="128">
        <f t="shared" si="16"/>
        <v>22</v>
      </c>
      <c r="K52" s="214"/>
      <c r="L52" s="96"/>
      <c r="M52" s="160" t="s">
        <v>94</v>
      </c>
      <c r="N52" s="128"/>
      <c r="O52" s="97"/>
      <c r="P52" s="200"/>
      <c r="Q52" s="150"/>
      <c r="R52" s="160" t="s">
        <v>94</v>
      </c>
      <c r="S52" s="96"/>
      <c r="T52" s="97"/>
      <c r="U52" s="199"/>
      <c r="V52" s="160" t="s">
        <v>94</v>
      </c>
      <c r="W52" s="129"/>
      <c r="X52" s="130"/>
      <c r="Y52" s="201">
        <f t="shared" si="23"/>
        <v>0</v>
      </c>
      <c r="Z52" s="219"/>
      <c r="AA52" s="96"/>
      <c r="AB52" s="96"/>
      <c r="AC52" s="128"/>
      <c r="AD52" s="131"/>
      <c r="AE52" s="148"/>
      <c r="AF52" s="224"/>
      <c r="AG52" s="131"/>
      <c r="AH52" s="132"/>
      <c r="AI52" s="96"/>
      <c r="AJ52" s="96"/>
      <c r="AK52" s="128"/>
      <c r="AL52" s="131"/>
      <c r="AM52" s="149"/>
      <c r="AN52" s="229"/>
      <c r="AO52" s="98" t="s">
        <v>93</v>
      </c>
      <c r="AP52" s="22" t="s">
        <v>6</v>
      </c>
      <c r="AQ52" s="99" t="s">
        <v>95</v>
      </c>
    </row>
    <row r="53" spans="1:44">
      <c r="A53" s="101"/>
      <c r="B53" s="204">
        <v>9350150.0399999991</v>
      </c>
      <c r="C53" s="17">
        <v>9350150.0099999998</v>
      </c>
      <c r="D53" s="22">
        <v>0.31037991799999998</v>
      </c>
      <c r="E53" s="154">
        <v>5233</v>
      </c>
      <c r="F53" s="154">
        <v>2483</v>
      </c>
      <c r="G53" s="154">
        <v>2380</v>
      </c>
      <c r="H53" s="194"/>
      <c r="I53" s="22">
        <v>0.71</v>
      </c>
      <c r="J53" s="113">
        <f t="shared" si="16"/>
        <v>71</v>
      </c>
      <c r="K53" s="212">
        <v>1842</v>
      </c>
      <c r="L53" s="19">
        <v>1678</v>
      </c>
      <c r="M53" s="155">
        <f>E53*D53</f>
        <v>1624.2181108939999</v>
      </c>
      <c r="N53" s="113">
        <f t="shared" ref="N53:N80" si="32">K53-M53</f>
        <v>217.78188910600011</v>
      </c>
      <c r="O53" s="20">
        <f t="shared" ref="O53:O80" si="33">N53/M53</f>
        <v>0.13408414032899121</v>
      </c>
      <c r="P53" s="192">
        <v>2594.4</v>
      </c>
      <c r="Q53" s="22">
        <v>917</v>
      </c>
      <c r="R53" s="155">
        <f>D53*F53</f>
        <v>770.67333639399999</v>
      </c>
      <c r="S53" s="19">
        <f t="shared" ref="S53:S80" si="34">Q53-R53</f>
        <v>146.32666360600001</v>
      </c>
      <c r="T53" s="20">
        <f t="shared" ref="T53:T80" si="35">S53/R53</f>
        <v>0.18986859502713066</v>
      </c>
      <c r="U53" s="191">
        <v>891</v>
      </c>
      <c r="V53" s="155">
        <f>D53*G53</f>
        <v>738.70420483999999</v>
      </c>
      <c r="W53" s="114">
        <f t="shared" ref="W53:W80" si="36">U53-V53</f>
        <v>152.29579516000001</v>
      </c>
      <c r="X53" s="115">
        <f t="shared" ref="X53:X80" si="37">W53/V53</f>
        <v>0.20616614087500232</v>
      </c>
      <c r="Y53" s="193">
        <f t="shared" si="23"/>
        <v>12.549295774647888</v>
      </c>
      <c r="Z53" s="217">
        <v>710</v>
      </c>
      <c r="AA53" s="19">
        <v>495</v>
      </c>
      <c r="AB53" s="19">
        <v>30</v>
      </c>
      <c r="AC53" s="113">
        <f t="shared" ref="AC53:AC80" si="38">AA53+AB53</f>
        <v>525</v>
      </c>
      <c r="AD53" s="116">
        <f t="shared" ref="AD53:AD80" si="39">AC53/Z53</f>
        <v>0.73943661971830987</v>
      </c>
      <c r="AE53" s="142">
        <f t="shared" ref="AE53:AE80" si="40">AD53/0.697857519</f>
        <v>1.0595810743400613</v>
      </c>
      <c r="AF53" s="222">
        <v>105</v>
      </c>
      <c r="AG53" s="116">
        <f t="shared" ref="AG53:AG80" si="41">AF53/Z53</f>
        <v>0.14788732394366197</v>
      </c>
      <c r="AH53" s="117">
        <f t="shared" ref="AH53:AH80" si="42">AG53/0.1089</f>
        <v>1.3580103208784386</v>
      </c>
      <c r="AI53" s="19">
        <v>50</v>
      </c>
      <c r="AJ53" s="19">
        <v>25</v>
      </c>
      <c r="AK53" s="113">
        <f t="shared" ref="AK53:AK80" si="43">AI53+AJ53</f>
        <v>75</v>
      </c>
      <c r="AL53" s="116">
        <f t="shared" ref="AL53:AL80" si="44">AK53/Z53</f>
        <v>0.10563380281690141</v>
      </c>
      <c r="AM53" s="143">
        <f t="shared" ref="AM53:AM80" si="45">AL53/0.169</f>
        <v>0.6250520876739728</v>
      </c>
      <c r="AN53" s="227">
        <v>10</v>
      </c>
      <c r="AO53" s="21" t="s">
        <v>6</v>
      </c>
      <c r="AP53" s="22" t="s">
        <v>6</v>
      </c>
      <c r="AQ53" s="99" t="s">
        <v>96</v>
      </c>
    </row>
    <row r="54" spans="1:44">
      <c r="A54" s="101"/>
      <c r="B54" s="204">
        <v>9350150.0500000007</v>
      </c>
      <c r="C54" s="17">
        <v>9350150.0099999998</v>
      </c>
      <c r="D54" s="22">
        <v>0.68532908199999998</v>
      </c>
      <c r="E54" s="154">
        <v>5233</v>
      </c>
      <c r="F54" s="154">
        <v>2483</v>
      </c>
      <c r="G54" s="154">
        <v>2380</v>
      </c>
      <c r="H54" s="194"/>
      <c r="I54" s="22">
        <v>1.88</v>
      </c>
      <c r="J54" s="113">
        <f t="shared" si="16"/>
        <v>188</v>
      </c>
      <c r="K54" s="212">
        <v>3845</v>
      </c>
      <c r="L54" s="19">
        <v>3587</v>
      </c>
      <c r="M54" s="155">
        <f>E54*D54</f>
        <v>3586.327086106</v>
      </c>
      <c r="N54" s="113">
        <f t="shared" si="32"/>
        <v>258.67291389399998</v>
      </c>
      <c r="O54" s="20">
        <f t="shared" si="33"/>
        <v>7.2127529832998194E-2</v>
      </c>
      <c r="P54" s="192">
        <v>2041.6</v>
      </c>
      <c r="Q54" s="22">
        <v>1794</v>
      </c>
      <c r="R54" s="155">
        <f>D54*F54</f>
        <v>1701.6721106059999</v>
      </c>
      <c r="S54" s="19">
        <f t="shared" si="34"/>
        <v>92.327889394000067</v>
      </c>
      <c r="T54" s="20">
        <f t="shared" si="35"/>
        <v>5.4257156133986489E-2</v>
      </c>
      <c r="U54" s="191">
        <v>1726</v>
      </c>
      <c r="V54" s="155">
        <f>D54*G54</f>
        <v>1631.08321516</v>
      </c>
      <c r="W54" s="114">
        <f t="shared" si="36"/>
        <v>94.916784839999991</v>
      </c>
      <c r="X54" s="115">
        <f t="shared" si="37"/>
        <v>5.8192484575772668E-2</v>
      </c>
      <c r="Y54" s="193">
        <f t="shared" si="23"/>
        <v>9.1808510638297864</v>
      </c>
      <c r="Z54" s="217">
        <v>1835</v>
      </c>
      <c r="AA54" s="19">
        <v>1225</v>
      </c>
      <c r="AB54" s="19">
        <v>160</v>
      </c>
      <c r="AC54" s="113">
        <f t="shared" si="38"/>
        <v>1385</v>
      </c>
      <c r="AD54" s="116">
        <f t="shared" si="39"/>
        <v>0.75476839237057225</v>
      </c>
      <c r="AE54" s="142">
        <f t="shared" si="40"/>
        <v>1.0815508493082127</v>
      </c>
      <c r="AF54" s="222">
        <v>205</v>
      </c>
      <c r="AG54" s="116">
        <f t="shared" si="41"/>
        <v>0.11171662125340599</v>
      </c>
      <c r="AH54" s="117">
        <f t="shared" si="42"/>
        <v>1.0258642906648852</v>
      </c>
      <c r="AI54" s="19">
        <v>115</v>
      </c>
      <c r="AJ54" s="19">
        <v>90</v>
      </c>
      <c r="AK54" s="113">
        <f t="shared" si="43"/>
        <v>205</v>
      </c>
      <c r="AL54" s="116">
        <f t="shared" si="44"/>
        <v>0.11171662125340599</v>
      </c>
      <c r="AM54" s="143">
        <f t="shared" si="45"/>
        <v>0.66104509617399987</v>
      </c>
      <c r="AN54" s="227">
        <v>30</v>
      </c>
      <c r="AO54" s="21" t="s">
        <v>6</v>
      </c>
      <c r="AP54" s="22" t="s">
        <v>6</v>
      </c>
      <c r="AQ54" s="99" t="s">
        <v>96</v>
      </c>
      <c r="AR54" s="144" t="s">
        <v>128</v>
      </c>
    </row>
    <row r="55" spans="1:44">
      <c r="A55" s="101" t="s">
        <v>107</v>
      </c>
      <c r="B55" s="204">
        <v>9350151.0199999996</v>
      </c>
      <c r="C55" s="17"/>
      <c r="D55" s="17"/>
      <c r="E55" s="18"/>
      <c r="F55" s="18"/>
      <c r="G55" s="18"/>
      <c r="H55" s="194" t="s">
        <v>72</v>
      </c>
      <c r="I55" s="22">
        <v>6.39</v>
      </c>
      <c r="J55" s="113">
        <f t="shared" si="16"/>
        <v>639</v>
      </c>
      <c r="K55" s="212">
        <v>9363</v>
      </c>
      <c r="L55" s="19">
        <v>7803</v>
      </c>
      <c r="M55" s="155">
        <v>6336</v>
      </c>
      <c r="N55" s="113">
        <f t="shared" si="32"/>
        <v>3027</v>
      </c>
      <c r="O55" s="20">
        <f t="shared" si="33"/>
        <v>0.4777462121212121</v>
      </c>
      <c r="P55" s="192">
        <v>1465.3</v>
      </c>
      <c r="Q55" s="22">
        <v>4129</v>
      </c>
      <c r="R55" s="155">
        <v>2675</v>
      </c>
      <c r="S55" s="19">
        <f t="shared" si="34"/>
        <v>1454</v>
      </c>
      <c r="T55" s="20">
        <f t="shared" si="35"/>
        <v>0.54355140186915885</v>
      </c>
      <c r="U55" s="191">
        <v>3964</v>
      </c>
      <c r="V55" s="155">
        <v>2573</v>
      </c>
      <c r="W55" s="114">
        <f t="shared" si="36"/>
        <v>1391</v>
      </c>
      <c r="X55" s="115">
        <f t="shared" si="37"/>
        <v>0.54061406917994559</v>
      </c>
      <c r="Y55" s="193">
        <f t="shared" si="23"/>
        <v>6.2034428794992174</v>
      </c>
      <c r="Z55" s="217">
        <v>4730</v>
      </c>
      <c r="AA55" s="19">
        <v>3545</v>
      </c>
      <c r="AB55" s="19">
        <v>230</v>
      </c>
      <c r="AC55" s="113">
        <f t="shared" si="38"/>
        <v>3775</v>
      </c>
      <c r="AD55" s="116">
        <f t="shared" si="39"/>
        <v>0.79809725158562372</v>
      </c>
      <c r="AE55" s="142">
        <f t="shared" si="40"/>
        <v>1.1436392527936976</v>
      </c>
      <c r="AF55" s="222">
        <v>470</v>
      </c>
      <c r="AG55" s="116">
        <f t="shared" si="41"/>
        <v>9.9365750528541227E-2</v>
      </c>
      <c r="AH55" s="117">
        <f t="shared" si="42"/>
        <v>0.91244949980294976</v>
      </c>
      <c r="AI55" s="19">
        <v>295</v>
      </c>
      <c r="AJ55" s="19">
        <v>125</v>
      </c>
      <c r="AK55" s="113">
        <f t="shared" si="43"/>
        <v>420</v>
      </c>
      <c r="AL55" s="116">
        <f t="shared" si="44"/>
        <v>8.8794926004228336E-2</v>
      </c>
      <c r="AM55" s="143">
        <f t="shared" si="45"/>
        <v>0.52541376333862921</v>
      </c>
      <c r="AN55" s="227">
        <v>75</v>
      </c>
      <c r="AO55" s="21" t="s">
        <v>6</v>
      </c>
      <c r="AP55" s="22" t="s">
        <v>6</v>
      </c>
    </row>
    <row r="56" spans="1:44">
      <c r="A56" s="101" t="s">
        <v>108</v>
      </c>
      <c r="B56" s="204">
        <v>9350151.0299999993</v>
      </c>
      <c r="C56" s="17"/>
      <c r="D56" s="17"/>
      <c r="E56" s="18"/>
      <c r="F56" s="18"/>
      <c r="G56" s="18"/>
      <c r="H56" s="194" t="s">
        <v>73</v>
      </c>
      <c r="I56" s="22">
        <v>16.72</v>
      </c>
      <c r="J56" s="113">
        <f t="shared" si="16"/>
        <v>1672</v>
      </c>
      <c r="K56" s="212">
        <v>10030</v>
      </c>
      <c r="L56" s="19">
        <v>8791</v>
      </c>
      <c r="M56" s="155">
        <v>6245</v>
      </c>
      <c r="N56" s="113">
        <f t="shared" si="32"/>
        <v>3785</v>
      </c>
      <c r="O56" s="20">
        <f t="shared" si="33"/>
        <v>0.60608486789431548</v>
      </c>
      <c r="P56" s="192">
        <v>600.1</v>
      </c>
      <c r="Q56" s="22">
        <v>4243</v>
      </c>
      <c r="R56" s="155">
        <v>2486</v>
      </c>
      <c r="S56" s="19">
        <f t="shared" si="34"/>
        <v>1757</v>
      </c>
      <c r="T56" s="20">
        <f t="shared" si="35"/>
        <v>0.70675784392598551</v>
      </c>
      <c r="U56" s="191">
        <v>3897</v>
      </c>
      <c r="V56" s="155">
        <v>2337</v>
      </c>
      <c r="W56" s="114">
        <f t="shared" si="36"/>
        <v>1560</v>
      </c>
      <c r="X56" s="115">
        <f t="shared" si="37"/>
        <v>0.66752246469833121</v>
      </c>
      <c r="Y56" s="193">
        <f t="shared" si="23"/>
        <v>2.3307416267942584</v>
      </c>
      <c r="Z56" s="217">
        <v>5070</v>
      </c>
      <c r="AA56" s="19">
        <v>4195</v>
      </c>
      <c r="AB56" s="19">
        <v>245</v>
      </c>
      <c r="AC56" s="113">
        <f t="shared" si="38"/>
        <v>4440</v>
      </c>
      <c r="AD56" s="116">
        <f t="shared" si="39"/>
        <v>0.87573964497041423</v>
      </c>
      <c r="AE56" s="142">
        <f t="shared" si="40"/>
        <v>1.2548974842677223</v>
      </c>
      <c r="AF56" s="222">
        <v>190</v>
      </c>
      <c r="AG56" s="116">
        <f t="shared" si="41"/>
        <v>3.7475345167652857E-2</v>
      </c>
      <c r="AH56" s="117">
        <f t="shared" si="42"/>
        <v>0.34412621825209239</v>
      </c>
      <c r="AI56" s="19">
        <v>215</v>
      </c>
      <c r="AJ56" s="19">
        <v>115</v>
      </c>
      <c r="AK56" s="113">
        <f t="shared" si="43"/>
        <v>330</v>
      </c>
      <c r="AL56" s="116">
        <f t="shared" si="44"/>
        <v>6.5088757396449703E-2</v>
      </c>
      <c r="AM56" s="143">
        <f t="shared" si="45"/>
        <v>0.38514057631035326</v>
      </c>
      <c r="AN56" s="227">
        <v>100</v>
      </c>
      <c r="AO56" s="21" t="s">
        <v>6</v>
      </c>
      <c r="AP56" s="22" t="s">
        <v>6</v>
      </c>
    </row>
    <row r="57" spans="1:44">
      <c r="A57" s="101"/>
      <c r="B57" s="204">
        <v>9350151.0399999991</v>
      </c>
      <c r="C57" s="17"/>
      <c r="D57" s="22"/>
      <c r="E57" s="18"/>
      <c r="F57" s="18"/>
      <c r="G57" s="18"/>
      <c r="H57" s="194" t="s">
        <v>74</v>
      </c>
      <c r="I57" s="22">
        <v>3.25</v>
      </c>
      <c r="J57" s="113">
        <f t="shared" si="16"/>
        <v>325</v>
      </c>
      <c r="K57" s="212">
        <v>8229</v>
      </c>
      <c r="L57" s="19">
        <v>7281</v>
      </c>
      <c r="M57" s="155">
        <v>6177</v>
      </c>
      <c r="N57" s="113">
        <f t="shared" si="32"/>
        <v>2052</v>
      </c>
      <c r="O57" s="20">
        <f t="shared" si="33"/>
        <v>0.3322000971345313</v>
      </c>
      <c r="P57" s="192">
        <v>2529.4</v>
      </c>
      <c r="Q57" s="22">
        <v>3494</v>
      </c>
      <c r="R57" s="155">
        <v>2489</v>
      </c>
      <c r="S57" s="19">
        <f t="shared" si="34"/>
        <v>1005</v>
      </c>
      <c r="T57" s="20">
        <f t="shared" si="35"/>
        <v>0.40377661711530738</v>
      </c>
      <c r="U57" s="191">
        <v>3402</v>
      </c>
      <c r="V57" s="155">
        <v>2363</v>
      </c>
      <c r="W57" s="114">
        <f t="shared" si="36"/>
        <v>1039</v>
      </c>
      <c r="X57" s="115">
        <f t="shared" si="37"/>
        <v>0.43969530258146422</v>
      </c>
      <c r="Y57" s="193">
        <f t="shared" si="23"/>
        <v>10.467692307692309</v>
      </c>
      <c r="Z57" s="217">
        <v>4405</v>
      </c>
      <c r="AA57" s="19">
        <v>3405</v>
      </c>
      <c r="AB57" s="19">
        <v>220</v>
      </c>
      <c r="AC57" s="113">
        <f t="shared" si="38"/>
        <v>3625</v>
      </c>
      <c r="AD57" s="116">
        <f t="shared" si="39"/>
        <v>0.82292849035187288</v>
      </c>
      <c r="AE57" s="142">
        <f t="shared" si="40"/>
        <v>1.1792213567191971</v>
      </c>
      <c r="AF57" s="222">
        <v>355</v>
      </c>
      <c r="AG57" s="116">
        <f t="shared" si="41"/>
        <v>8.0590238365493755E-2</v>
      </c>
      <c r="AH57" s="117">
        <f t="shared" si="42"/>
        <v>0.74003891979333114</v>
      </c>
      <c r="AI57" s="19">
        <v>215</v>
      </c>
      <c r="AJ57" s="19">
        <v>120</v>
      </c>
      <c r="AK57" s="113">
        <f t="shared" si="43"/>
        <v>335</v>
      </c>
      <c r="AL57" s="116">
        <f t="shared" si="44"/>
        <v>7.6049943246311008E-2</v>
      </c>
      <c r="AM57" s="143">
        <f t="shared" si="45"/>
        <v>0.44999966417935505</v>
      </c>
      <c r="AN57" s="227">
        <v>100</v>
      </c>
      <c r="AO57" s="21" t="s">
        <v>6</v>
      </c>
      <c r="AP57" s="22" t="s">
        <v>6</v>
      </c>
    </row>
    <row r="58" spans="1:44">
      <c r="A58" s="101"/>
      <c r="B58" s="204">
        <v>9350152</v>
      </c>
      <c r="C58" s="17"/>
      <c r="D58" s="22"/>
      <c r="E58" s="18"/>
      <c r="F58" s="18"/>
      <c r="G58" s="18"/>
      <c r="H58" s="194" t="s">
        <v>75</v>
      </c>
      <c r="I58" s="22">
        <v>3.53</v>
      </c>
      <c r="J58" s="113">
        <f t="shared" si="16"/>
        <v>353</v>
      </c>
      <c r="K58" s="212">
        <v>5827</v>
      </c>
      <c r="L58" s="19">
        <v>5712</v>
      </c>
      <c r="M58" s="155">
        <v>5443</v>
      </c>
      <c r="N58" s="113">
        <f t="shared" si="32"/>
        <v>384</v>
      </c>
      <c r="O58" s="20">
        <f t="shared" si="33"/>
        <v>7.0549329413926137E-2</v>
      </c>
      <c r="P58" s="192">
        <v>1649.5</v>
      </c>
      <c r="Q58" s="22">
        <v>2373</v>
      </c>
      <c r="R58" s="155">
        <v>2256</v>
      </c>
      <c r="S58" s="19">
        <f t="shared" si="34"/>
        <v>117</v>
      </c>
      <c r="T58" s="20">
        <f t="shared" si="35"/>
        <v>5.1861702127659573E-2</v>
      </c>
      <c r="U58" s="191">
        <v>2316</v>
      </c>
      <c r="V58" s="155">
        <v>2158</v>
      </c>
      <c r="W58" s="114">
        <f t="shared" si="36"/>
        <v>158</v>
      </c>
      <c r="X58" s="115">
        <f t="shared" si="37"/>
        <v>7.3215940685820199E-2</v>
      </c>
      <c r="Y58" s="193">
        <f t="shared" si="23"/>
        <v>6.5609065155807365</v>
      </c>
      <c r="Z58" s="217">
        <v>2800</v>
      </c>
      <c r="AA58" s="19">
        <v>2195</v>
      </c>
      <c r="AB58" s="19">
        <v>125</v>
      </c>
      <c r="AC58" s="113">
        <f t="shared" si="38"/>
        <v>2320</v>
      </c>
      <c r="AD58" s="116">
        <f t="shared" si="39"/>
        <v>0.82857142857142863</v>
      </c>
      <c r="AE58" s="142">
        <f t="shared" si="40"/>
        <v>1.1873074460224144</v>
      </c>
      <c r="AF58" s="222">
        <v>210</v>
      </c>
      <c r="AG58" s="116">
        <f t="shared" si="41"/>
        <v>7.4999999999999997E-2</v>
      </c>
      <c r="AH58" s="117">
        <f t="shared" si="42"/>
        <v>0.68870523415977958</v>
      </c>
      <c r="AI58" s="19">
        <v>130</v>
      </c>
      <c r="AJ58" s="19">
        <v>100</v>
      </c>
      <c r="AK58" s="113">
        <f t="shared" si="43"/>
        <v>230</v>
      </c>
      <c r="AL58" s="116">
        <f t="shared" si="44"/>
        <v>8.2142857142857142E-2</v>
      </c>
      <c r="AM58" s="143">
        <f t="shared" si="45"/>
        <v>0.48605240912933217</v>
      </c>
      <c r="AN58" s="227">
        <v>45</v>
      </c>
      <c r="AO58" s="21" t="s">
        <v>6</v>
      </c>
      <c r="AP58" s="22" t="s">
        <v>6</v>
      </c>
    </row>
    <row r="59" spans="1:44">
      <c r="A59" s="101"/>
      <c r="B59" s="204">
        <v>9350153</v>
      </c>
      <c r="C59" s="17"/>
      <c r="D59" s="17"/>
      <c r="E59" s="18"/>
      <c r="F59" s="18"/>
      <c r="G59" s="18"/>
      <c r="H59" s="194" t="s">
        <v>76</v>
      </c>
      <c r="I59" s="22">
        <v>5.29</v>
      </c>
      <c r="J59" s="113">
        <f t="shared" si="16"/>
        <v>529</v>
      </c>
      <c r="K59" s="212">
        <v>1755</v>
      </c>
      <c r="L59" s="19">
        <v>1734</v>
      </c>
      <c r="M59" s="155">
        <v>1766</v>
      </c>
      <c r="N59" s="113">
        <f t="shared" si="32"/>
        <v>-11</v>
      </c>
      <c r="O59" s="20">
        <f t="shared" si="33"/>
        <v>-6.2287655719139301E-3</v>
      </c>
      <c r="P59" s="192">
        <v>331.5</v>
      </c>
      <c r="Q59" s="22">
        <v>671</v>
      </c>
      <c r="R59" s="155">
        <v>674</v>
      </c>
      <c r="S59" s="19">
        <f t="shared" si="34"/>
        <v>-3</v>
      </c>
      <c r="T59" s="20">
        <f t="shared" si="35"/>
        <v>-4.4510385756676559E-3</v>
      </c>
      <c r="U59" s="191">
        <v>650</v>
      </c>
      <c r="V59" s="155">
        <v>630</v>
      </c>
      <c r="W59" s="114">
        <f t="shared" si="36"/>
        <v>20</v>
      </c>
      <c r="X59" s="115">
        <f t="shared" si="37"/>
        <v>3.1746031746031744E-2</v>
      </c>
      <c r="Y59" s="193">
        <f t="shared" si="23"/>
        <v>1.2287334593572778</v>
      </c>
      <c r="Z59" s="217">
        <v>900</v>
      </c>
      <c r="AA59" s="19">
        <v>590</v>
      </c>
      <c r="AB59" s="19">
        <v>55</v>
      </c>
      <c r="AC59" s="113">
        <f t="shared" si="38"/>
        <v>645</v>
      </c>
      <c r="AD59" s="116">
        <f t="shared" si="39"/>
        <v>0.71666666666666667</v>
      </c>
      <c r="AE59" s="142">
        <f t="shared" si="40"/>
        <v>1.0269527047492721</v>
      </c>
      <c r="AF59" s="222">
        <v>140</v>
      </c>
      <c r="AG59" s="116">
        <f t="shared" si="41"/>
        <v>0.15555555555555556</v>
      </c>
      <c r="AH59" s="117">
        <f t="shared" si="42"/>
        <v>1.4284256708499132</v>
      </c>
      <c r="AI59" s="19">
        <v>20</v>
      </c>
      <c r="AJ59" s="19">
        <v>70</v>
      </c>
      <c r="AK59" s="113">
        <f t="shared" si="43"/>
        <v>90</v>
      </c>
      <c r="AL59" s="116">
        <f t="shared" si="44"/>
        <v>0.1</v>
      </c>
      <c r="AM59" s="143">
        <f t="shared" si="45"/>
        <v>0.59171597633136097</v>
      </c>
      <c r="AN59" s="227">
        <v>20</v>
      </c>
      <c r="AO59" s="21" t="s">
        <v>6</v>
      </c>
      <c r="AP59" s="22" t="s">
        <v>6</v>
      </c>
    </row>
    <row r="60" spans="1:44">
      <c r="A60" s="101"/>
      <c r="B60" s="204">
        <v>9350154.0099999998</v>
      </c>
      <c r="C60" s="17"/>
      <c r="D60" s="17"/>
      <c r="E60" s="18"/>
      <c r="F60" s="18"/>
      <c r="G60" s="18"/>
      <c r="H60" s="194" t="s">
        <v>77</v>
      </c>
      <c r="I60" s="22">
        <v>8.84</v>
      </c>
      <c r="J60" s="113">
        <f t="shared" si="16"/>
        <v>884</v>
      </c>
      <c r="K60" s="212">
        <v>9277</v>
      </c>
      <c r="L60" s="19">
        <v>8647</v>
      </c>
      <c r="M60" s="155">
        <v>7478</v>
      </c>
      <c r="N60" s="113">
        <f t="shared" si="32"/>
        <v>1799</v>
      </c>
      <c r="O60" s="20">
        <f t="shared" si="33"/>
        <v>0.24057234554693768</v>
      </c>
      <c r="P60" s="192">
        <v>1049.2</v>
      </c>
      <c r="Q60" s="22">
        <v>3823</v>
      </c>
      <c r="R60" s="155">
        <v>2840</v>
      </c>
      <c r="S60" s="19">
        <f t="shared" si="34"/>
        <v>983</v>
      </c>
      <c r="T60" s="20">
        <f t="shared" si="35"/>
        <v>0.34612676056338026</v>
      </c>
      <c r="U60" s="191">
        <v>3622</v>
      </c>
      <c r="V60" s="155">
        <v>2716</v>
      </c>
      <c r="W60" s="114">
        <f t="shared" si="36"/>
        <v>906</v>
      </c>
      <c r="X60" s="115">
        <f t="shared" si="37"/>
        <v>0.33357879234167892</v>
      </c>
      <c r="Y60" s="193">
        <f t="shared" si="23"/>
        <v>4.0972850678733028</v>
      </c>
      <c r="Z60" s="217">
        <v>4615</v>
      </c>
      <c r="AA60" s="19">
        <v>3755</v>
      </c>
      <c r="AB60" s="19">
        <v>245</v>
      </c>
      <c r="AC60" s="113">
        <f t="shared" si="38"/>
        <v>4000</v>
      </c>
      <c r="AD60" s="116">
        <f t="shared" si="39"/>
        <v>0.86673889490790901</v>
      </c>
      <c r="AE60" s="142">
        <f t="shared" si="40"/>
        <v>1.2419997940982406</v>
      </c>
      <c r="AF60" s="222">
        <v>290</v>
      </c>
      <c r="AG60" s="116">
        <f t="shared" si="41"/>
        <v>6.2838569880823397E-2</v>
      </c>
      <c r="AH60" s="117">
        <f t="shared" si="42"/>
        <v>0.57703002645384205</v>
      </c>
      <c r="AI60" s="19">
        <v>95</v>
      </c>
      <c r="AJ60" s="19">
        <v>135</v>
      </c>
      <c r="AK60" s="113">
        <f t="shared" si="43"/>
        <v>230</v>
      </c>
      <c r="AL60" s="116">
        <f t="shared" si="44"/>
        <v>4.9837486457204767E-2</v>
      </c>
      <c r="AM60" s="143">
        <f t="shared" si="45"/>
        <v>0.29489636956925896</v>
      </c>
      <c r="AN60" s="227">
        <v>95</v>
      </c>
      <c r="AO60" s="21" t="s">
        <v>6</v>
      </c>
      <c r="AP60" s="22" t="s">
        <v>6</v>
      </c>
    </row>
    <row r="61" spans="1:44">
      <c r="A61" s="101" t="s">
        <v>106</v>
      </c>
      <c r="B61" s="204">
        <v>9350154.0199999996</v>
      </c>
      <c r="C61" s="17"/>
      <c r="D61" s="22"/>
      <c r="E61" s="18"/>
      <c r="F61" s="18"/>
      <c r="G61" s="18"/>
      <c r="H61" s="194" t="s">
        <v>78</v>
      </c>
      <c r="I61" s="22">
        <v>13.64</v>
      </c>
      <c r="J61" s="113">
        <f t="shared" si="16"/>
        <v>1364</v>
      </c>
      <c r="K61" s="212">
        <v>7720</v>
      </c>
      <c r="L61" s="19">
        <v>5353</v>
      </c>
      <c r="M61" s="155">
        <v>3701</v>
      </c>
      <c r="N61" s="113">
        <f t="shared" si="32"/>
        <v>4019</v>
      </c>
      <c r="O61" s="20">
        <f t="shared" si="33"/>
        <v>1.0859227235882194</v>
      </c>
      <c r="P61" s="192">
        <v>565.79999999999995</v>
      </c>
      <c r="Q61" s="22">
        <v>3041</v>
      </c>
      <c r="R61" s="155">
        <v>1475</v>
      </c>
      <c r="S61" s="19">
        <f t="shared" si="34"/>
        <v>1566</v>
      </c>
      <c r="T61" s="20">
        <f t="shared" si="35"/>
        <v>1.0616949152542372</v>
      </c>
      <c r="U61" s="191">
        <v>2916</v>
      </c>
      <c r="V61" s="155">
        <v>1381</v>
      </c>
      <c r="W61" s="114">
        <f t="shared" si="36"/>
        <v>1535</v>
      </c>
      <c r="X61" s="115">
        <f t="shared" si="37"/>
        <v>1.1115133960897901</v>
      </c>
      <c r="Y61" s="193">
        <f t="shared" si="23"/>
        <v>2.1378299120234603</v>
      </c>
      <c r="Z61" s="217">
        <v>4015</v>
      </c>
      <c r="AA61" s="19">
        <v>3235</v>
      </c>
      <c r="AB61" s="19">
        <v>210</v>
      </c>
      <c r="AC61" s="113">
        <f t="shared" si="38"/>
        <v>3445</v>
      </c>
      <c r="AD61" s="116">
        <f t="shared" si="39"/>
        <v>0.85803237858032377</v>
      </c>
      <c r="AE61" s="142">
        <f t="shared" si="40"/>
        <v>1.2295237282960674</v>
      </c>
      <c r="AF61" s="222">
        <v>275</v>
      </c>
      <c r="AG61" s="116">
        <f t="shared" si="41"/>
        <v>6.8493150684931503E-2</v>
      </c>
      <c r="AH61" s="117">
        <f t="shared" si="42"/>
        <v>0.62895455174409098</v>
      </c>
      <c r="AI61" s="19">
        <v>80</v>
      </c>
      <c r="AJ61" s="19">
        <v>120</v>
      </c>
      <c r="AK61" s="113">
        <f t="shared" si="43"/>
        <v>200</v>
      </c>
      <c r="AL61" s="116">
        <f t="shared" si="44"/>
        <v>4.9813200498132003E-2</v>
      </c>
      <c r="AM61" s="143">
        <f t="shared" si="45"/>
        <v>0.2947526656694201</v>
      </c>
      <c r="AN61" s="227">
        <v>100</v>
      </c>
      <c r="AO61" s="21" t="s">
        <v>6</v>
      </c>
      <c r="AP61" s="22" t="s">
        <v>6</v>
      </c>
    </row>
    <row r="62" spans="1:44">
      <c r="B62" s="164">
        <v>9350155.0099999998</v>
      </c>
      <c r="D62" s="36"/>
      <c r="H62" s="165" t="s">
        <v>79</v>
      </c>
      <c r="I62" s="36">
        <v>38.049999999999997</v>
      </c>
      <c r="J62" s="118">
        <f t="shared" si="16"/>
        <v>3804.9999999999995</v>
      </c>
      <c r="K62" s="168">
        <v>2225</v>
      </c>
      <c r="L62" s="5">
        <v>2120</v>
      </c>
      <c r="M62" s="6">
        <v>1903</v>
      </c>
      <c r="N62" s="118">
        <f t="shared" si="32"/>
        <v>322</v>
      </c>
      <c r="O62" s="8">
        <f t="shared" si="33"/>
        <v>0.16920651602732528</v>
      </c>
      <c r="P62" s="167">
        <v>58.5</v>
      </c>
      <c r="Q62" s="36">
        <v>862</v>
      </c>
      <c r="R62" s="6">
        <v>730</v>
      </c>
      <c r="S62" s="5">
        <f t="shared" si="34"/>
        <v>132</v>
      </c>
      <c r="T62" s="8">
        <f t="shared" si="35"/>
        <v>0.18082191780821918</v>
      </c>
      <c r="U62" s="166">
        <v>831</v>
      </c>
      <c r="V62" s="6">
        <v>705</v>
      </c>
      <c r="W62" s="119">
        <f t="shared" si="36"/>
        <v>126</v>
      </c>
      <c r="X62" s="120">
        <f t="shared" si="37"/>
        <v>0.17872340425531916</v>
      </c>
      <c r="Y62" s="134">
        <f t="shared" si="23"/>
        <v>0.21839684625492775</v>
      </c>
      <c r="Z62" s="169">
        <v>1210</v>
      </c>
      <c r="AA62" s="5">
        <v>1075</v>
      </c>
      <c r="AB62" s="5">
        <v>35</v>
      </c>
      <c r="AC62" s="118">
        <f t="shared" si="38"/>
        <v>1110</v>
      </c>
      <c r="AD62" s="121">
        <f t="shared" si="39"/>
        <v>0.9173553719008265</v>
      </c>
      <c r="AE62" s="135">
        <f t="shared" si="40"/>
        <v>1.3145310424044117</v>
      </c>
      <c r="AF62" s="9">
        <v>20</v>
      </c>
      <c r="AG62" s="121">
        <f t="shared" si="41"/>
        <v>1.6528925619834711E-2</v>
      </c>
      <c r="AH62" s="122">
        <f t="shared" si="42"/>
        <v>0.1517807678589046</v>
      </c>
      <c r="AI62" s="5">
        <v>20</v>
      </c>
      <c r="AJ62" s="5">
        <v>30</v>
      </c>
      <c r="AK62" s="118">
        <f t="shared" si="43"/>
        <v>50</v>
      </c>
      <c r="AL62" s="121">
        <f t="shared" si="44"/>
        <v>4.1322314049586778E-2</v>
      </c>
      <c r="AM62" s="136">
        <f t="shared" si="45"/>
        <v>0.24451073402122353</v>
      </c>
      <c r="AN62" s="16">
        <v>25</v>
      </c>
      <c r="AO62" s="10" t="s">
        <v>2</v>
      </c>
      <c r="AP62" s="36" t="s">
        <v>2</v>
      </c>
    </row>
    <row r="63" spans="1:44">
      <c r="B63" s="164">
        <v>9350155.0299999993</v>
      </c>
      <c r="C63" s="3">
        <v>9350155.0199999996</v>
      </c>
      <c r="D63" s="36">
        <v>3.0031117999999999E-2</v>
      </c>
      <c r="E63" s="156">
        <v>4935</v>
      </c>
      <c r="F63" s="156">
        <v>1874</v>
      </c>
      <c r="G63" s="156">
        <v>1773</v>
      </c>
      <c r="H63" s="165"/>
      <c r="I63" s="36">
        <v>2.63</v>
      </c>
      <c r="J63" s="118">
        <f t="shared" si="16"/>
        <v>263</v>
      </c>
      <c r="K63" s="168">
        <v>129</v>
      </c>
      <c r="L63" s="5">
        <v>324</v>
      </c>
      <c r="M63" s="6">
        <f>E63*D63</f>
        <v>148.20356733</v>
      </c>
      <c r="N63" s="118">
        <f t="shared" si="32"/>
        <v>-19.203567329999998</v>
      </c>
      <c r="O63" s="8">
        <f t="shared" si="33"/>
        <v>-0.12957560790179934</v>
      </c>
      <c r="P63" s="167">
        <v>49</v>
      </c>
      <c r="Q63" s="36">
        <v>54</v>
      </c>
      <c r="R63" s="6">
        <f>D63*F63</f>
        <v>56.278315131999996</v>
      </c>
      <c r="S63" s="5">
        <f t="shared" si="34"/>
        <v>-2.2783151319999959</v>
      </c>
      <c r="T63" s="8">
        <f t="shared" si="35"/>
        <v>-4.0483001785967469E-2</v>
      </c>
      <c r="U63" s="166">
        <v>43</v>
      </c>
      <c r="V63" s="6">
        <f>D63*G63</f>
        <v>53.245172214</v>
      </c>
      <c r="W63" s="119">
        <f t="shared" si="36"/>
        <v>-10.245172214</v>
      </c>
      <c r="X63" s="120">
        <f t="shared" si="37"/>
        <v>-0.19241504512039478</v>
      </c>
      <c r="Y63" s="134">
        <f t="shared" si="23"/>
        <v>0.1634980988593156</v>
      </c>
      <c r="Z63" s="169">
        <v>40</v>
      </c>
      <c r="AA63" s="5">
        <v>20</v>
      </c>
      <c r="AB63" s="5">
        <v>10</v>
      </c>
      <c r="AC63" s="118">
        <f t="shared" si="38"/>
        <v>30</v>
      </c>
      <c r="AD63" s="121">
        <f t="shared" si="39"/>
        <v>0.75</v>
      </c>
      <c r="AE63" s="135">
        <f t="shared" si="40"/>
        <v>1.0747179468306338</v>
      </c>
      <c r="AF63" s="9">
        <v>0</v>
      </c>
      <c r="AG63" s="121">
        <f t="shared" si="41"/>
        <v>0</v>
      </c>
      <c r="AH63" s="122">
        <f t="shared" si="42"/>
        <v>0</v>
      </c>
      <c r="AI63" s="5">
        <v>10</v>
      </c>
      <c r="AJ63" s="5">
        <v>0</v>
      </c>
      <c r="AK63" s="118">
        <f t="shared" si="43"/>
        <v>10</v>
      </c>
      <c r="AL63" s="121">
        <f t="shared" si="44"/>
        <v>0.25</v>
      </c>
      <c r="AM63" s="136">
        <f t="shared" si="45"/>
        <v>1.4792899408284024</v>
      </c>
      <c r="AN63" s="16">
        <v>0</v>
      </c>
      <c r="AO63" s="10" t="s">
        <v>2</v>
      </c>
      <c r="AP63" s="36" t="s">
        <v>2</v>
      </c>
      <c r="AQ63" s="99" t="s">
        <v>97</v>
      </c>
    </row>
    <row r="64" spans="1:44">
      <c r="B64" s="164">
        <v>9350155.0399999991</v>
      </c>
      <c r="C64" s="3">
        <v>9350155.0199999996</v>
      </c>
      <c r="D64" s="36">
        <v>0.96845840699999997</v>
      </c>
      <c r="E64" s="156">
        <v>4935</v>
      </c>
      <c r="F64" s="156">
        <v>1874</v>
      </c>
      <c r="G64" s="156">
        <v>1773</v>
      </c>
      <c r="H64" s="165"/>
      <c r="I64" s="36">
        <v>71.13</v>
      </c>
      <c r="J64" s="118">
        <f t="shared" si="16"/>
        <v>7113</v>
      </c>
      <c r="K64" s="168">
        <v>4708</v>
      </c>
      <c r="L64" s="5">
        <v>4803</v>
      </c>
      <c r="M64" s="6">
        <f>E64*D64</f>
        <v>4779.3422385449994</v>
      </c>
      <c r="N64" s="118">
        <f t="shared" si="32"/>
        <v>-71.342238544999418</v>
      </c>
      <c r="O64" s="8">
        <f t="shared" si="33"/>
        <v>-1.4927208595699669E-2</v>
      </c>
      <c r="P64" s="167">
        <v>66.2</v>
      </c>
      <c r="Q64" s="36">
        <v>1932</v>
      </c>
      <c r="R64" s="6">
        <f>D64*F64</f>
        <v>1814.8910547179999</v>
      </c>
      <c r="S64" s="5">
        <f t="shared" si="34"/>
        <v>117.10894528200015</v>
      </c>
      <c r="T64" s="8">
        <f t="shared" si="35"/>
        <v>6.4526708078461878E-2</v>
      </c>
      <c r="U64" s="166">
        <v>1818</v>
      </c>
      <c r="V64" s="6">
        <f>D64*G64</f>
        <v>1717.076755611</v>
      </c>
      <c r="W64" s="119">
        <f t="shared" si="36"/>
        <v>100.92324438900005</v>
      </c>
      <c r="X64" s="120">
        <f t="shared" si="37"/>
        <v>5.8776198594038848E-2</v>
      </c>
      <c r="Y64" s="134">
        <f t="shared" si="23"/>
        <v>0.25558835934204976</v>
      </c>
      <c r="Z64" s="169">
        <v>2015</v>
      </c>
      <c r="AA64" s="5">
        <v>1700</v>
      </c>
      <c r="AB64" s="5">
        <v>110</v>
      </c>
      <c r="AC64" s="118">
        <f t="shared" si="38"/>
        <v>1810</v>
      </c>
      <c r="AD64" s="121">
        <f t="shared" si="39"/>
        <v>0.8982630272952854</v>
      </c>
      <c r="AE64" s="135">
        <f t="shared" si="40"/>
        <v>1.2871725285448781</v>
      </c>
      <c r="AF64" s="9">
        <v>50</v>
      </c>
      <c r="AG64" s="121">
        <f t="shared" si="41"/>
        <v>2.4813895781637719E-2</v>
      </c>
      <c r="AH64" s="122">
        <f t="shared" si="42"/>
        <v>0.22785946539612231</v>
      </c>
      <c r="AI64" s="5">
        <v>60</v>
      </c>
      <c r="AJ64" s="5">
        <v>30</v>
      </c>
      <c r="AK64" s="118">
        <f t="shared" si="43"/>
        <v>90</v>
      </c>
      <c r="AL64" s="121">
        <f t="shared" si="44"/>
        <v>4.4665012406947889E-2</v>
      </c>
      <c r="AM64" s="136">
        <f t="shared" si="45"/>
        <v>0.2642900142422952</v>
      </c>
      <c r="AN64" s="16">
        <v>70</v>
      </c>
      <c r="AO64" s="10" t="s">
        <v>2</v>
      </c>
      <c r="AP64" s="36" t="s">
        <v>2</v>
      </c>
      <c r="AQ64" s="99" t="s">
        <v>97</v>
      </c>
    </row>
    <row r="65" spans="1:44">
      <c r="B65" s="164">
        <v>9350156.0099999998</v>
      </c>
      <c r="H65" s="165" t="s">
        <v>81</v>
      </c>
      <c r="I65" s="36">
        <v>32.119999999999997</v>
      </c>
      <c r="J65" s="118">
        <f t="shared" si="16"/>
        <v>3211.9999999999995</v>
      </c>
      <c r="K65" s="168">
        <v>2608</v>
      </c>
      <c r="L65" s="5">
        <v>2532</v>
      </c>
      <c r="M65" s="6">
        <v>2427</v>
      </c>
      <c r="N65" s="118">
        <f t="shared" si="32"/>
        <v>181</v>
      </c>
      <c r="O65" s="8">
        <f t="shared" si="33"/>
        <v>7.4577667902760617E-2</v>
      </c>
      <c r="P65" s="167">
        <v>81.2</v>
      </c>
      <c r="Q65" s="36">
        <v>1293</v>
      </c>
      <c r="R65" s="6">
        <v>1180</v>
      </c>
      <c r="S65" s="5">
        <f t="shared" si="34"/>
        <v>113</v>
      </c>
      <c r="T65" s="8">
        <f t="shared" si="35"/>
        <v>9.5762711864406783E-2</v>
      </c>
      <c r="U65" s="166">
        <v>1208</v>
      </c>
      <c r="V65" s="6">
        <v>1073</v>
      </c>
      <c r="W65" s="119">
        <f t="shared" si="36"/>
        <v>135</v>
      </c>
      <c r="X65" s="120">
        <f t="shared" si="37"/>
        <v>0.12581547064305684</v>
      </c>
      <c r="Y65" s="134">
        <f t="shared" si="23"/>
        <v>0.3760896637608967</v>
      </c>
      <c r="Z65" s="169">
        <v>1120</v>
      </c>
      <c r="AA65" s="5">
        <v>875</v>
      </c>
      <c r="AB65" s="5">
        <v>60</v>
      </c>
      <c r="AC65" s="118">
        <f t="shared" si="38"/>
        <v>935</v>
      </c>
      <c r="AD65" s="121">
        <f t="shared" si="39"/>
        <v>0.8348214285714286</v>
      </c>
      <c r="AE65" s="135">
        <f t="shared" si="40"/>
        <v>1.1962634289126697</v>
      </c>
      <c r="AF65" s="9">
        <v>120</v>
      </c>
      <c r="AG65" s="121">
        <f t="shared" si="41"/>
        <v>0.10714285714285714</v>
      </c>
      <c r="AH65" s="122">
        <f t="shared" si="42"/>
        <v>0.9838646202282566</v>
      </c>
      <c r="AI65" s="5">
        <v>45</v>
      </c>
      <c r="AJ65" s="5">
        <v>10</v>
      </c>
      <c r="AK65" s="118">
        <f t="shared" si="43"/>
        <v>55</v>
      </c>
      <c r="AL65" s="121">
        <f t="shared" si="44"/>
        <v>4.9107142857142856E-2</v>
      </c>
      <c r="AM65" s="136">
        <f t="shared" si="45"/>
        <v>0.29057480980557904</v>
      </c>
      <c r="AN65" s="16">
        <v>0</v>
      </c>
      <c r="AO65" s="10" t="s">
        <v>2</v>
      </c>
      <c r="AP65" s="36" t="s">
        <v>2</v>
      </c>
    </row>
    <row r="66" spans="1:44">
      <c r="B66" s="164">
        <v>9350156.0399999991</v>
      </c>
      <c r="H66" s="165" t="s">
        <v>83</v>
      </c>
      <c r="I66" s="36">
        <v>221.58</v>
      </c>
      <c r="J66" s="118">
        <f t="shared" ref="J66:J80" si="46">I66*100</f>
        <v>22158</v>
      </c>
      <c r="K66" s="168">
        <v>4670</v>
      </c>
      <c r="L66" s="5">
        <v>4138</v>
      </c>
      <c r="M66" s="6">
        <v>4250</v>
      </c>
      <c r="N66" s="118">
        <f t="shared" si="32"/>
        <v>420</v>
      </c>
      <c r="O66" s="8">
        <f t="shared" si="33"/>
        <v>9.8823529411764699E-2</v>
      </c>
      <c r="P66" s="167">
        <v>21.1</v>
      </c>
      <c r="Q66" s="36">
        <v>2336</v>
      </c>
      <c r="R66" s="6">
        <v>2067</v>
      </c>
      <c r="S66" s="5">
        <f t="shared" si="34"/>
        <v>269</v>
      </c>
      <c r="T66" s="8">
        <f t="shared" si="35"/>
        <v>0.13014029995162071</v>
      </c>
      <c r="U66" s="166">
        <v>1991</v>
      </c>
      <c r="V66" s="6">
        <v>1742</v>
      </c>
      <c r="W66" s="119">
        <f t="shared" si="36"/>
        <v>249</v>
      </c>
      <c r="X66" s="120">
        <f t="shared" si="37"/>
        <v>0.14293915040183697</v>
      </c>
      <c r="Y66" s="134">
        <f t="shared" ref="Y66:Y80" si="47">U66/J66</f>
        <v>8.985468002527304E-2</v>
      </c>
      <c r="Z66" s="169">
        <v>1970</v>
      </c>
      <c r="AA66" s="5">
        <v>1630</v>
      </c>
      <c r="AB66" s="5">
        <v>100</v>
      </c>
      <c r="AC66" s="118">
        <f t="shared" si="38"/>
        <v>1730</v>
      </c>
      <c r="AD66" s="121">
        <f t="shared" si="39"/>
        <v>0.87817258883248728</v>
      </c>
      <c r="AE66" s="135">
        <f t="shared" si="40"/>
        <v>1.2583837888439906</v>
      </c>
      <c r="AF66" s="9">
        <v>100</v>
      </c>
      <c r="AG66" s="121">
        <f t="shared" si="41"/>
        <v>5.0761421319796954E-2</v>
      </c>
      <c r="AH66" s="122">
        <f t="shared" si="42"/>
        <v>0.4661287540844532</v>
      </c>
      <c r="AI66" s="5">
        <v>50</v>
      </c>
      <c r="AJ66" s="5">
        <v>30</v>
      </c>
      <c r="AK66" s="118">
        <f t="shared" si="43"/>
        <v>80</v>
      </c>
      <c r="AL66" s="121">
        <f t="shared" si="44"/>
        <v>4.060913705583756E-2</v>
      </c>
      <c r="AM66" s="136">
        <f t="shared" si="45"/>
        <v>0.2402907518096897</v>
      </c>
      <c r="AN66" s="16">
        <v>55</v>
      </c>
      <c r="AO66" s="10" t="s">
        <v>2</v>
      </c>
      <c r="AP66" s="36" t="s">
        <v>2</v>
      </c>
    </row>
    <row r="67" spans="1:44">
      <c r="A67" s="101" t="s">
        <v>103</v>
      </c>
      <c r="B67" s="204">
        <v>9350156.0500000007</v>
      </c>
      <c r="C67" s="17" t="s">
        <v>91</v>
      </c>
      <c r="D67" s="17" t="s">
        <v>92</v>
      </c>
      <c r="E67" s="154">
        <v>202</v>
      </c>
      <c r="F67" s="22">
        <v>89</v>
      </c>
      <c r="G67" s="22">
        <v>83</v>
      </c>
      <c r="H67" s="194"/>
      <c r="I67" s="22">
        <v>0.75</v>
      </c>
      <c r="J67" s="113">
        <f t="shared" si="46"/>
        <v>75</v>
      </c>
      <c r="K67" s="212">
        <v>225</v>
      </c>
      <c r="L67" s="19">
        <v>219</v>
      </c>
      <c r="M67" s="155">
        <f>E67</f>
        <v>202</v>
      </c>
      <c r="N67" s="113">
        <f t="shared" si="32"/>
        <v>23</v>
      </c>
      <c r="O67" s="20">
        <f t="shared" si="33"/>
        <v>0.11386138613861387</v>
      </c>
      <c r="P67" s="192">
        <v>301.5</v>
      </c>
      <c r="Q67" s="22">
        <v>90</v>
      </c>
      <c r="R67" s="155">
        <f>F67</f>
        <v>89</v>
      </c>
      <c r="S67" s="19">
        <f t="shared" si="34"/>
        <v>1</v>
      </c>
      <c r="T67" s="20">
        <f t="shared" si="35"/>
        <v>1.1235955056179775E-2</v>
      </c>
      <c r="U67" s="191">
        <v>84</v>
      </c>
      <c r="V67" s="155">
        <f>G67</f>
        <v>83</v>
      </c>
      <c r="W67" s="114">
        <f t="shared" si="36"/>
        <v>1</v>
      </c>
      <c r="X67" s="115">
        <f t="shared" si="37"/>
        <v>1.2048192771084338E-2</v>
      </c>
      <c r="Y67" s="193">
        <f t="shared" si="47"/>
        <v>1.1200000000000001</v>
      </c>
      <c r="Z67" s="217">
        <v>95</v>
      </c>
      <c r="AA67" s="19">
        <v>70</v>
      </c>
      <c r="AB67" s="19">
        <v>15</v>
      </c>
      <c r="AC67" s="113">
        <f t="shared" si="38"/>
        <v>85</v>
      </c>
      <c r="AD67" s="116">
        <f t="shared" si="39"/>
        <v>0.89473684210526316</v>
      </c>
      <c r="AE67" s="142">
        <f t="shared" si="40"/>
        <v>1.2821196558681245</v>
      </c>
      <c r="AF67" s="222">
        <v>10</v>
      </c>
      <c r="AG67" s="116">
        <f t="shared" si="41"/>
        <v>0.10526315789473684</v>
      </c>
      <c r="AH67" s="117">
        <f t="shared" si="42"/>
        <v>0.96660383741723455</v>
      </c>
      <c r="AI67" s="19">
        <v>0</v>
      </c>
      <c r="AJ67" s="19">
        <v>0</v>
      </c>
      <c r="AK67" s="113">
        <f t="shared" si="43"/>
        <v>0</v>
      </c>
      <c r="AL67" s="116">
        <f t="shared" si="44"/>
        <v>0</v>
      </c>
      <c r="AM67" s="143">
        <f t="shared" si="45"/>
        <v>0</v>
      </c>
      <c r="AN67" s="227">
        <v>0</v>
      </c>
      <c r="AO67" s="21" t="s">
        <v>6</v>
      </c>
      <c r="AP67" s="22" t="s">
        <v>6</v>
      </c>
      <c r="AQ67" s="99" t="s">
        <v>129</v>
      </c>
      <c r="AR67" s="144" t="s">
        <v>131</v>
      </c>
    </row>
    <row r="68" spans="1:44">
      <c r="A68" s="101" t="s">
        <v>104</v>
      </c>
      <c r="B68" s="204">
        <v>9350156.0600000005</v>
      </c>
      <c r="C68" s="17">
        <v>9350156.0299999993</v>
      </c>
      <c r="D68" s="22">
        <v>0.98480955199999998</v>
      </c>
      <c r="E68" s="154">
        <v>7486</v>
      </c>
      <c r="F68" s="154">
        <v>3025</v>
      </c>
      <c r="G68" s="154">
        <v>2869</v>
      </c>
      <c r="H68" s="194"/>
      <c r="I68" s="22">
        <v>24.49</v>
      </c>
      <c r="J68" s="113">
        <f t="shared" si="46"/>
        <v>2449</v>
      </c>
      <c r="K68" s="212">
        <v>10393</v>
      </c>
      <c r="L68" s="19">
        <v>8903</v>
      </c>
      <c r="M68" s="155">
        <f t="shared" ref="M68:M74" si="48">E68*D68</f>
        <v>7372.2843062719994</v>
      </c>
      <c r="N68" s="113">
        <f t="shared" si="32"/>
        <v>3020.7156937280006</v>
      </c>
      <c r="O68" s="20">
        <f t="shared" si="33"/>
        <v>0.4097394468574842</v>
      </c>
      <c r="P68" s="192">
        <v>424.3</v>
      </c>
      <c r="Q68" s="22">
        <v>4306</v>
      </c>
      <c r="R68" s="155">
        <f t="shared" ref="R68:R74" si="49">D68*F68</f>
        <v>2979.0488947999997</v>
      </c>
      <c r="S68" s="19">
        <f t="shared" si="34"/>
        <v>1326.9511052000003</v>
      </c>
      <c r="T68" s="20">
        <f t="shared" si="35"/>
        <v>0.4454277697543752</v>
      </c>
      <c r="U68" s="191">
        <v>4045</v>
      </c>
      <c r="V68" s="155">
        <f t="shared" ref="V68:V74" si="50">D68*G68</f>
        <v>2825.418604688</v>
      </c>
      <c r="W68" s="114">
        <f t="shared" si="36"/>
        <v>1219.581395312</v>
      </c>
      <c r="X68" s="115">
        <f t="shared" si="37"/>
        <v>0.43164626766753866</v>
      </c>
      <c r="Y68" s="193">
        <f t="shared" si="47"/>
        <v>1.6516945692119231</v>
      </c>
      <c r="Z68" s="217">
        <v>4860</v>
      </c>
      <c r="AA68" s="19">
        <v>3720</v>
      </c>
      <c r="AB68" s="19">
        <v>245</v>
      </c>
      <c r="AC68" s="113">
        <f t="shared" si="38"/>
        <v>3965</v>
      </c>
      <c r="AD68" s="116">
        <f t="shared" si="39"/>
        <v>0.81584362139917699</v>
      </c>
      <c r="AE68" s="142">
        <f t="shared" si="40"/>
        <v>1.1690690422999899</v>
      </c>
      <c r="AF68" s="222">
        <v>470</v>
      </c>
      <c r="AG68" s="116">
        <f t="shared" si="41"/>
        <v>9.6707818930041156E-2</v>
      </c>
      <c r="AH68" s="117">
        <f t="shared" si="42"/>
        <v>0.88804241441727416</v>
      </c>
      <c r="AI68" s="19">
        <v>235</v>
      </c>
      <c r="AJ68" s="19">
        <v>50</v>
      </c>
      <c r="AK68" s="113">
        <f t="shared" si="43"/>
        <v>285</v>
      </c>
      <c r="AL68" s="116">
        <f t="shared" si="44"/>
        <v>5.8641975308641972E-2</v>
      </c>
      <c r="AM68" s="143">
        <f t="shared" si="45"/>
        <v>0.34699393673752643</v>
      </c>
      <c r="AN68" s="227">
        <v>145</v>
      </c>
      <c r="AO68" s="21" t="s">
        <v>6</v>
      </c>
      <c r="AP68" s="22" t="s">
        <v>6</v>
      </c>
      <c r="AQ68" s="99" t="s">
        <v>97</v>
      </c>
    </row>
    <row r="69" spans="1:44">
      <c r="A69" s="101"/>
      <c r="B69" s="204">
        <v>9350160.0399999991</v>
      </c>
      <c r="C69" s="17">
        <v>9350160.0099999998</v>
      </c>
      <c r="D69" s="22">
        <v>0.65154093700000004</v>
      </c>
      <c r="E69" s="154">
        <v>7554</v>
      </c>
      <c r="F69" s="154">
        <v>3008</v>
      </c>
      <c r="G69" s="154">
        <v>2886</v>
      </c>
      <c r="H69" s="194"/>
      <c r="I69" s="22">
        <v>4.9400000000000004</v>
      </c>
      <c r="J69" s="113">
        <f t="shared" si="46"/>
        <v>494.00000000000006</v>
      </c>
      <c r="K69" s="212">
        <v>5130</v>
      </c>
      <c r="L69" s="19">
        <v>4958</v>
      </c>
      <c r="M69" s="155">
        <f t="shared" si="48"/>
        <v>4921.7402380980002</v>
      </c>
      <c r="N69" s="113">
        <f t="shared" si="32"/>
        <v>208.25976190199981</v>
      </c>
      <c r="O69" s="20">
        <f t="shared" si="33"/>
        <v>4.2314253054216759E-2</v>
      </c>
      <c r="P69" s="192">
        <v>1037.7</v>
      </c>
      <c r="Q69" s="22">
        <v>2185</v>
      </c>
      <c r="R69" s="155">
        <f t="shared" si="49"/>
        <v>1959.8351384960001</v>
      </c>
      <c r="S69" s="19">
        <f t="shared" si="34"/>
        <v>225.16486150399987</v>
      </c>
      <c r="T69" s="20">
        <f t="shared" si="35"/>
        <v>0.11488969509792235</v>
      </c>
      <c r="U69" s="191">
        <v>2106</v>
      </c>
      <c r="V69" s="155">
        <f t="shared" si="50"/>
        <v>1880.3471441820002</v>
      </c>
      <c r="W69" s="114">
        <f t="shared" si="36"/>
        <v>225.65285581799981</v>
      </c>
      <c r="X69" s="115">
        <f t="shared" si="37"/>
        <v>0.12000595555783114</v>
      </c>
      <c r="Y69" s="193">
        <f t="shared" si="47"/>
        <v>4.2631578947368416</v>
      </c>
      <c r="Z69" s="217">
        <v>2445</v>
      </c>
      <c r="AA69" s="19">
        <v>1945</v>
      </c>
      <c r="AB69" s="19">
        <v>95</v>
      </c>
      <c r="AC69" s="113">
        <f t="shared" si="38"/>
        <v>2040</v>
      </c>
      <c r="AD69" s="116">
        <f t="shared" si="39"/>
        <v>0.83435582822085885</v>
      </c>
      <c r="AE69" s="142">
        <f t="shared" si="40"/>
        <v>1.1955962435089258</v>
      </c>
      <c r="AF69" s="222">
        <v>110</v>
      </c>
      <c r="AG69" s="116">
        <f t="shared" si="41"/>
        <v>4.4989775051124746E-2</v>
      </c>
      <c r="AH69" s="117">
        <f t="shared" si="42"/>
        <v>0.41312924748507573</v>
      </c>
      <c r="AI69" s="19">
        <v>140</v>
      </c>
      <c r="AJ69" s="19">
        <v>90</v>
      </c>
      <c r="AK69" s="113">
        <f t="shared" si="43"/>
        <v>230</v>
      </c>
      <c r="AL69" s="116">
        <f t="shared" si="44"/>
        <v>9.4069529652351741E-2</v>
      </c>
      <c r="AM69" s="143">
        <f t="shared" si="45"/>
        <v>0.55662443581273213</v>
      </c>
      <c r="AN69" s="227">
        <v>70</v>
      </c>
      <c r="AO69" s="21" t="s">
        <v>6</v>
      </c>
      <c r="AP69" s="22" t="s">
        <v>6</v>
      </c>
      <c r="AQ69" s="99" t="s">
        <v>97</v>
      </c>
    </row>
    <row r="70" spans="1:44">
      <c r="A70" s="101"/>
      <c r="B70" s="204">
        <v>9350160.0500000007</v>
      </c>
      <c r="C70" s="17">
        <v>9350160.0099999998</v>
      </c>
      <c r="D70" s="22">
        <v>0.34845906300000001</v>
      </c>
      <c r="E70" s="154">
        <v>7554</v>
      </c>
      <c r="F70" s="154">
        <v>3008</v>
      </c>
      <c r="G70" s="154">
        <v>2886</v>
      </c>
      <c r="H70" s="194"/>
      <c r="I70" s="22">
        <v>5.01</v>
      </c>
      <c r="J70" s="113">
        <f t="shared" si="46"/>
        <v>501</v>
      </c>
      <c r="K70" s="212">
        <v>3005</v>
      </c>
      <c r="L70" s="19">
        <v>2860</v>
      </c>
      <c r="M70" s="155">
        <f t="shared" si="48"/>
        <v>2632.2597619020003</v>
      </c>
      <c r="N70" s="113">
        <f t="shared" si="32"/>
        <v>372.74023809799974</v>
      </c>
      <c r="O70" s="20">
        <f t="shared" si="33"/>
        <v>0.14160465600426442</v>
      </c>
      <c r="P70" s="192">
        <v>599.79999999999995</v>
      </c>
      <c r="Q70" s="22">
        <v>1173</v>
      </c>
      <c r="R70" s="155">
        <f t="shared" si="49"/>
        <v>1048.1648615040001</v>
      </c>
      <c r="S70" s="19">
        <f t="shared" si="34"/>
        <v>124.8351384959999</v>
      </c>
      <c r="T70" s="20">
        <f t="shared" si="35"/>
        <v>0.11909876306755346</v>
      </c>
      <c r="U70" s="191">
        <v>1143</v>
      </c>
      <c r="V70" s="155">
        <f t="shared" si="50"/>
        <v>1005.652855818</v>
      </c>
      <c r="W70" s="114">
        <f t="shared" si="36"/>
        <v>137.34714418199997</v>
      </c>
      <c r="X70" s="115">
        <f t="shared" si="37"/>
        <v>0.13657510480620227</v>
      </c>
      <c r="Y70" s="193">
        <f t="shared" si="47"/>
        <v>2.2814371257485031</v>
      </c>
      <c r="Z70" s="217">
        <v>1520</v>
      </c>
      <c r="AA70" s="19">
        <v>1215</v>
      </c>
      <c r="AB70" s="19">
        <v>55</v>
      </c>
      <c r="AC70" s="113">
        <f t="shared" si="38"/>
        <v>1270</v>
      </c>
      <c r="AD70" s="116">
        <f t="shared" si="39"/>
        <v>0.83552631578947367</v>
      </c>
      <c r="AE70" s="142">
        <f t="shared" si="40"/>
        <v>1.1972735021709691</v>
      </c>
      <c r="AF70" s="222">
        <v>145</v>
      </c>
      <c r="AG70" s="116">
        <f t="shared" si="41"/>
        <v>9.5394736842105268E-2</v>
      </c>
      <c r="AH70" s="117">
        <f t="shared" si="42"/>
        <v>0.87598472765936886</v>
      </c>
      <c r="AI70" s="19">
        <v>35</v>
      </c>
      <c r="AJ70" s="19">
        <v>35</v>
      </c>
      <c r="AK70" s="113">
        <f t="shared" si="43"/>
        <v>70</v>
      </c>
      <c r="AL70" s="116">
        <f t="shared" si="44"/>
        <v>4.6052631578947366E-2</v>
      </c>
      <c r="AM70" s="143">
        <f t="shared" si="45"/>
        <v>0.27250077857365301</v>
      </c>
      <c r="AN70" s="227">
        <v>35</v>
      </c>
      <c r="AO70" s="21" t="s">
        <v>6</v>
      </c>
      <c r="AP70" s="22" t="s">
        <v>6</v>
      </c>
      <c r="AQ70" s="99" t="s">
        <v>97</v>
      </c>
    </row>
    <row r="71" spans="1:44">
      <c r="A71" s="101"/>
      <c r="B71" s="204">
        <v>9350160.0600000005</v>
      </c>
      <c r="C71" s="17">
        <v>9350160.0199999996</v>
      </c>
      <c r="D71" s="22">
        <v>0.262565942</v>
      </c>
      <c r="E71" s="154">
        <v>6366</v>
      </c>
      <c r="F71" s="154">
        <v>1587</v>
      </c>
      <c r="G71" s="154">
        <v>1535</v>
      </c>
      <c r="H71" s="194"/>
      <c r="I71" s="22">
        <v>2.69</v>
      </c>
      <c r="J71" s="113">
        <f t="shared" si="46"/>
        <v>269</v>
      </c>
      <c r="K71" s="212">
        <v>1689</v>
      </c>
      <c r="L71" s="19">
        <v>1709</v>
      </c>
      <c r="M71" s="155">
        <f t="shared" si="48"/>
        <v>1671.494786772</v>
      </c>
      <c r="N71" s="113">
        <f t="shared" si="32"/>
        <v>17.505213228000002</v>
      </c>
      <c r="O71" s="20">
        <f t="shared" si="33"/>
        <v>1.0472789605169015E-2</v>
      </c>
      <c r="P71" s="192">
        <v>627.1</v>
      </c>
      <c r="Q71" s="22">
        <v>796</v>
      </c>
      <c r="R71" s="155">
        <f t="shared" si="49"/>
        <v>416.692149954</v>
      </c>
      <c r="S71" s="19">
        <f t="shared" si="34"/>
        <v>379.307850046</v>
      </c>
      <c r="T71" s="20">
        <f t="shared" si="35"/>
        <v>0.91028316729238368</v>
      </c>
      <c r="U71" s="191">
        <v>768</v>
      </c>
      <c r="V71" s="155">
        <f t="shared" si="50"/>
        <v>403.03872096999999</v>
      </c>
      <c r="W71" s="114">
        <f t="shared" si="36"/>
        <v>364.96127903000001</v>
      </c>
      <c r="X71" s="115">
        <f t="shared" si="37"/>
        <v>0.90552410982161124</v>
      </c>
      <c r="Y71" s="193">
        <f t="shared" si="47"/>
        <v>2.8550185873605947</v>
      </c>
      <c r="Z71" s="217">
        <v>505</v>
      </c>
      <c r="AA71" s="19">
        <v>380</v>
      </c>
      <c r="AB71" s="19">
        <v>40</v>
      </c>
      <c r="AC71" s="113">
        <f t="shared" si="38"/>
        <v>420</v>
      </c>
      <c r="AD71" s="116">
        <f t="shared" si="39"/>
        <v>0.83168316831683164</v>
      </c>
      <c r="AE71" s="142">
        <f t="shared" si="40"/>
        <v>1.1917664360894156</v>
      </c>
      <c r="AF71" s="222">
        <v>35</v>
      </c>
      <c r="AG71" s="116">
        <f t="shared" si="41"/>
        <v>6.9306930693069313E-2</v>
      </c>
      <c r="AH71" s="117">
        <f t="shared" si="42"/>
        <v>0.63642727909154562</v>
      </c>
      <c r="AI71" s="19">
        <v>30</v>
      </c>
      <c r="AJ71" s="19">
        <v>10</v>
      </c>
      <c r="AK71" s="113">
        <f t="shared" si="43"/>
        <v>40</v>
      </c>
      <c r="AL71" s="116">
        <f t="shared" si="44"/>
        <v>7.9207920792079209E-2</v>
      </c>
      <c r="AM71" s="143">
        <f t="shared" si="45"/>
        <v>0.4686859218466225</v>
      </c>
      <c r="AN71" s="227">
        <v>0</v>
      </c>
      <c r="AO71" s="21" t="s">
        <v>6</v>
      </c>
      <c r="AP71" s="22" t="s">
        <v>6</v>
      </c>
      <c r="AQ71" s="99" t="s">
        <v>97</v>
      </c>
    </row>
    <row r="72" spans="1:44">
      <c r="A72" s="101"/>
      <c r="B72" s="204">
        <v>9350160.0700000003</v>
      </c>
      <c r="C72" s="17">
        <v>9350160.0199999996</v>
      </c>
      <c r="D72" s="22">
        <v>0.73743405799999995</v>
      </c>
      <c r="E72" s="154">
        <v>6366</v>
      </c>
      <c r="F72" s="154">
        <v>1587</v>
      </c>
      <c r="G72" s="154">
        <v>1535</v>
      </c>
      <c r="H72" s="194"/>
      <c r="I72" s="22">
        <v>17.48</v>
      </c>
      <c r="J72" s="113">
        <f t="shared" si="46"/>
        <v>1748</v>
      </c>
      <c r="K72" s="212">
        <v>5157</v>
      </c>
      <c r="L72" s="19">
        <v>4662</v>
      </c>
      <c r="M72" s="155">
        <f t="shared" si="48"/>
        <v>4694.5052132279998</v>
      </c>
      <c r="N72" s="113">
        <f t="shared" si="32"/>
        <v>462.49478677200023</v>
      </c>
      <c r="O72" s="20">
        <f t="shared" si="33"/>
        <v>9.8518324246142028E-2</v>
      </c>
      <c r="P72" s="192">
        <v>295</v>
      </c>
      <c r="Q72" s="22">
        <v>2266</v>
      </c>
      <c r="R72" s="155">
        <f t="shared" si="49"/>
        <v>1170.3078500459999</v>
      </c>
      <c r="S72" s="19">
        <f t="shared" si="34"/>
        <v>1095.6921499540001</v>
      </c>
      <c r="T72" s="20">
        <f t="shared" si="35"/>
        <v>0.93624267316581111</v>
      </c>
      <c r="U72" s="191">
        <v>2203</v>
      </c>
      <c r="V72" s="155">
        <f t="shared" si="50"/>
        <v>1131.96127903</v>
      </c>
      <c r="W72" s="114">
        <f t="shared" si="36"/>
        <v>1071.03872097</v>
      </c>
      <c r="X72" s="115">
        <f t="shared" si="37"/>
        <v>0.94617964484420725</v>
      </c>
      <c r="Y72" s="193">
        <f t="shared" si="47"/>
        <v>1.2602974828375286</v>
      </c>
      <c r="Z72" s="217">
        <v>2235</v>
      </c>
      <c r="AA72" s="19">
        <v>1780</v>
      </c>
      <c r="AB72" s="19">
        <v>135</v>
      </c>
      <c r="AC72" s="113">
        <f t="shared" si="38"/>
        <v>1915</v>
      </c>
      <c r="AD72" s="116">
        <f t="shared" si="39"/>
        <v>0.85682326621923932</v>
      </c>
      <c r="AE72" s="142">
        <f t="shared" si="40"/>
        <v>1.2277911219571445</v>
      </c>
      <c r="AF72" s="222">
        <v>140</v>
      </c>
      <c r="AG72" s="116">
        <f t="shared" si="41"/>
        <v>6.2639821029082776E-2</v>
      </c>
      <c r="AH72" s="117">
        <f t="shared" si="42"/>
        <v>0.5752049681274819</v>
      </c>
      <c r="AI72" s="19">
        <v>85</v>
      </c>
      <c r="AJ72" s="19">
        <v>40</v>
      </c>
      <c r="AK72" s="113">
        <f t="shared" si="43"/>
        <v>125</v>
      </c>
      <c r="AL72" s="116">
        <f t="shared" si="44"/>
        <v>5.5928411633109618E-2</v>
      </c>
      <c r="AM72" s="143">
        <f t="shared" si="45"/>
        <v>0.33093734694147703</v>
      </c>
      <c r="AN72" s="227">
        <v>55</v>
      </c>
      <c r="AO72" s="21" t="s">
        <v>6</v>
      </c>
      <c r="AP72" s="22" t="s">
        <v>6</v>
      </c>
      <c r="AQ72" s="99" t="s">
        <v>97</v>
      </c>
    </row>
    <row r="73" spans="1:44">
      <c r="A73" s="101"/>
      <c r="B73" s="204">
        <v>9350160.0800000001</v>
      </c>
      <c r="C73" s="17">
        <v>9350160.0299999993</v>
      </c>
      <c r="D73" s="22">
        <v>0.144880174</v>
      </c>
      <c r="E73" s="154">
        <v>4033</v>
      </c>
      <c r="F73" s="154">
        <v>1587</v>
      </c>
      <c r="G73" s="154">
        <v>1535</v>
      </c>
      <c r="H73" s="194"/>
      <c r="I73" s="22">
        <v>2.09</v>
      </c>
      <c r="J73" s="113">
        <f t="shared" si="46"/>
        <v>209</v>
      </c>
      <c r="K73" s="212">
        <v>822</v>
      </c>
      <c r="L73" s="19">
        <v>818</v>
      </c>
      <c r="M73" s="155">
        <f t="shared" si="48"/>
        <v>584.30174174199999</v>
      </c>
      <c r="N73" s="113">
        <f t="shared" si="32"/>
        <v>237.69825825800001</v>
      </c>
      <c r="O73" s="20">
        <f t="shared" si="33"/>
        <v>0.40680737584204618</v>
      </c>
      <c r="P73" s="192">
        <v>393.6</v>
      </c>
      <c r="Q73" s="22">
        <v>248</v>
      </c>
      <c r="R73" s="155">
        <f t="shared" si="49"/>
        <v>229.92483613799999</v>
      </c>
      <c r="S73" s="19">
        <f t="shared" si="34"/>
        <v>18.075163862000011</v>
      </c>
      <c r="T73" s="20">
        <f t="shared" si="35"/>
        <v>7.8613359764020313E-2</v>
      </c>
      <c r="U73" s="191">
        <v>227</v>
      </c>
      <c r="V73" s="155">
        <f t="shared" si="50"/>
        <v>222.39106709000001</v>
      </c>
      <c r="W73" s="114">
        <f t="shared" si="36"/>
        <v>4.6089329099999929</v>
      </c>
      <c r="X73" s="115">
        <f t="shared" si="37"/>
        <v>2.0724451617181151E-2</v>
      </c>
      <c r="Y73" s="193">
        <f t="shared" si="47"/>
        <v>1.0861244019138756</v>
      </c>
      <c r="Z73" s="217">
        <v>260</v>
      </c>
      <c r="AA73" s="19">
        <v>185</v>
      </c>
      <c r="AB73" s="19">
        <v>35</v>
      </c>
      <c r="AC73" s="113">
        <f t="shared" si="38"/>
        <v>220</v>
      </c>
      <c r="AD73" s="116">
        <f t="shared" si="39"/>
        <v>0.84615384615384615</v>
      </c>
      <c r="AE73" s="142">
        <f t="shared" si="40"/>
        <v>1.2125022989884073</v>
      </c>
      <c r="AF73" s="222">
        <v>20</v>
      </c>
      <c r="AG73" s="116">
        <f t="shared" si="41"/>
        <v>7.6923076923076927E-2</v>
      </c>
      <c r="AH73" s="117">
        <f t="shared" si="42"/>
        <v>0.7063643427279791</v>
      </c>
      <c r="AI73" s="19">
        <v>10</v>
      </c>
      <c r="AJ73" s="19">
        <v>0</v>
      </c>
      <c r="AK73" s="113">
        <f t="shared" si="43"/>
        <v>10</v>
      </c>
      <c r="AL73" s="116">
        <f t="shared" si="44"/>
        <v>3.8461538461538464E-2</v>
      </c>
      <c r="AM73" s="143">
        <f t="shared" si="45"/>
        <v>0.22758306781975421</v>
      </c>
      <c r="AN73" s="227">
        <v>10</v>
      </c>
      <c r="AO73" s="21" t="s">
        <v>6</v>
      </c>
      <c r="AP73" s="22" t="s">
        <v>6</v>
      </c>
      <c r="AQ73" s="99" t="s">
        <v>97</v>
      </c>
    </row>
    <row r="74" spans="1:44">
      <c r="A74" s="101"/>
      <c r="B74" s="204">
        <v>9350160.0899999999</v>
      </c>
      <c r="C74" s="17">
        <v>9350160.0299999993</v>
      </c>
      <c r="D74" s="22">
        <v>0.85511982600000003</v>
      </c>
      <c r="E74" s="154">
        <v>4033</v>
      </c>
      <c r="F74" s="154">
        <v>1587</v>
      </c>
      <c r="G74" s="154">
        <v>1535</v>
      </c>
      <c r="H74" s="194"/>
      <c r="I74" s="22">
        <v>13.89</v>
      </c>
      <c r="J74" s="113">
        <f t="shared" si="46"/>
        <v>1389</v>
      </c>
      <c r="K74" s="212">
        <v>3522</v>
      </c>
      <c r="L74" s="19">
        <v>3456</v>
      </c>
      <c r="M74" s="155">
        <f t="shared" si="48"/>
        <v>3448.6982582579999</v>
      </c>
      <c r="N74" s="113">
        <f t="shared" si="32"/>
        <v>73.301741742000104</v>
      </c>
      <c r="O74" s="20">
        <f t="shared" si="33"/>
        <v>2.1254901488257816E-2</v>
      </c>
      <c r="P74" s="192">
        <v>253.5</v>
      </c>
      <c r="Q74" s="22">
        <v>1497</v>
      </c>
      <c r="R74" s="155">
        <f t="shared" si="49"/>
        <v>1357.075163862</v>
      </c>
      <c r="S74" s="19">
        <f t="shared" si="34"/>
        <v>139.92483613800005</v>
      </c>
      <c r="T74" s="20">
        <f t="shared" si="35"/>
        <v>0.10310765377195343</v>
      </c>
      <c r="U74" s="191">
        <v>1441</v>
      </c>
      <c r="V74" s="155">
        <f t="shared" si="50"/>
        <v>1312.60893291</v>
      </c>
      <c r="W74" s="114">
        <f t="shared" si="36"/>
        <v>128.39106708999998</v>
      </c>
      <c r="X74" s="115">
        <f t="shared" si="37"/>
        <v>9.7813647211254504E-2</v>
      </c>
      <c r="Y74" s="193">
        <f t="shared" si="47"/>
        <v>1.0374370050395969</v>
      </c>
      <c r="Z74" s="217">
        <v>1710</v>
      </c>
      <c r="AA74" s="19">
        <v>1450</v>
      </c>
      <c r="AB74" s="19">
        <v>110</v>
      </c>
      <c r="AC74" s="113">
        <f t="shared" si="38"/>
        <v>1560</v>
      </c>
      <c r="AD74" s="116">
        <f t="shared" si="39"/>
        <v>0.91228070175438591</v>
      </c>
      <c r="AE74" s="142">
        <f t="shared" si="40"/>
        <v>1.3072592569635777</v>
      </c>
      <c r="AF74" s="222">
        <v>70</v>
      </c>
      <c r="AG74" s="116">
        <f t="shared" si="41"/>
        <v>4.0935672514619881E-2</v>
      </c>
      <c r="AH74" s="117">
        <f t="shared" si="42"/>
        <v>0.37590149232892456</v>
      </c>
      <c r="AI74" s="19">
        <v>40</v>
      </c>
      <c r="AJ74" s="19">
        <v>25</v>
      </c>
      <c r="AK74" s="113">
        <f t="shared" si="43"/>
        <v>65</v>
      </c>
      <c r="AL74" s="116">
        <f t="shared" si="44"/>
        <v>3.8011695906432746E-2</v>
      </c>
      <c r="AM74" s="143">
        <f t="shared" si="45"/>
        <v>0.22492127755285649</v>
      </c>
      <c r="AN74" s="227">
        <v>20</v>
      </c>
      <c r="AO74" s="21" t="s">
        <v>6</v>
      </c>
      <c r="AP74" s="22" t="s">
        <v>6</v>
      </c>
      <c r="AQ74" s="99" t="s">
        <v>97</v>
      </c>
      <c r="AR74" s="144" t="s">
        <v>130</v>
      </c>
    </row>
    <row r="75" spans="1:44">
      <c r="A75" s="101"/>
      <c r="B75" s="204">
        <v>9350170</v>
      </c>
      <c r="C75" s="17"/>
      <c r="D75" s="22"/>
      <c r="E75" s="18"/>
      <c r="F75" s="18"/>
      <c r="G75" s="18"/>
      <c r="H75" s="194" t="s">
        <v>87</v>
      </c>
      <c r="I75" s="22">
        <v>2.79</v>
      </c>
      <c r="J75" s="113">
        <f t="shared" si="46"/>
        <v>279</v>
      </c>
      <c r="K75" s="212">
        <v>5405</v>
      </c>
      <c r="L75" s="19">
        <v>5208</v>
      </c>
      <c r="M75" s="155">
        <v>5250</v>
      </c>
      <c r="N75" s="113">
        <f t="shared" si="32"/>
        <v>155</v>
      </c>
      <c r="O75" s="20">
        <f t="shared" si="33"/>
        <v>2.9523809523809525E-2</v>
      </c>
      <c r="P75" s="192">
        <v>1940.5</v>
      </c>
      <c r="Q75" s="22">
        <v>2978</v>
      </c>
      <c r="R75" s="155">
        <v>2745</v>
      </c>
      <c r="S75" s="19">
        <f t="shared" si="34"/>
        <v>233</v>
      </c>
      <c r="T75" s="20">
        <f t="shared" si="35"/>
        <v>8.48816029143898E-2</v>
      </c>
      <c r="U75" s="191">
        <v>2794</v>
      </c>
      <c r="V75" s="155">
        <v>2603</v>
      </c>
      <c r="W75" s="114">
        <f t="shared" si="36"/>
        <v>191</v>
      </c>
      <c r="X75" s="115">
        <f t="shared" si="37"/>
        <v>7.3376872839031881E-2</v>
      </c>
      <c r="Y75" s="193">
        <f t="shared" si="47"/>
        <v>10.014336917562725</v>
      </c>
      <c r="Z75" s="217">
        <v>1925</v>
      </c>
      <c r="AA75" s="19">
        <v>1340</v>
      </c>
      <c r="AB75" s="19">
        <v>65</v>
      </c>
      <c r="AC75" s="113">
        <f t="shared" si="38"/>
        <v>1405</v>
      </c>
      <c r="AD75" s="116">
        <f t="shared" si="39"/>
        <v>0.72987012987012989</v>
      </c>
      <c r="AE75" s="142">
        <f t="shared" si="40"/>
        <v>1.0458727032360453</v>
      </c>
      <c r="AF75" s="222">
        <v>145</v>
      </c>
      <c r="AG75" s="116">
        <f t="shared" si="41"/>
        <v>7.5324675324675322E-2</v>
      </c>
      <c r="AH75" s="117">
        <f t="shared" si="42"/>
        <v>0.69168664209986519</v>
      </c>
      <c r="AI75" s="19">
        <v>255</v>
      </c>
      <c r="AJ75" s="19">
        <v>60</v>
      </c>
      <c r="AK75" s="113">
        <f t="shared" si="43"/>
        <v>315</v>
      </c>
      <c r="AL75" s="116">
        <f t="shared" si="44"/>
        <v>0.16363636363636364</v>
      </c>
      <c r="AM75" s="143">
        <f t="shared" si="45"/>
        <v>0.96826250672404512</v>
      </c>
      <c r="AN75" s="227">
        <v>50</v>
      </c>
      <c r="AO75" s="21" t="s">
        <v>6</v>
      </c>
      <c r="AP75" s="22" t="s">
        <v>6</v>
      </c>
    </row>
    <row r="76" spans="1:44">
      <c r="A76" s="101"/>
      <c r="B76" s="204">
        <v>9350171</v>
      </c>
      <c r="C76" s="17"/>
      <c r="D76" s="22"/>
      <c r="E76" s="18"/>
      <c r="F76" s="18"/>
      <c r="G76" s="18"/>
      <c r="H76" s="194" t="s">
        <v>88</v>
      </c>
      <c r="I76" s="22">
        <v>2.31</v>
      </c>
      <c r="J76" s="113">
        <f t="shared" si="46"/>
        <v>231</v>
      </c>
      <c r="K76" s="212">
        <v>6267</v>
      </c>
      <c r="L76" s="19">
        <v>5970</v>
      </c>
      <c r="M76" s="155">
        <v>6065</v>
      </c>
      <c r="N76" s="113">
        <f t="shared" si="32"/>
        <v>202</v>
      </c>
      <c r="O76" s="20">
        <f t="shared" si="33"/>
        <v>3.3305853256389115E-2</v>
      </c>
      <c r="P76" s="192">
        <v>2713</v>
      </c>
      <c r="Q76" s="22">
        <v>2982</v>
      </c>
      <c r="R76" s="155">
        <v>2753</v>
      </c>
      <c r="S76" s="19">
        <f t="shared" si="34"/>
        <v>229</v>
      </c>
      <c r="T76" s="20">
        <f t="shared" si="35"/>
        <v>8.3181983290955316E-2</v>
      </c>
      <c r="U76" s="191">
        <v>2809</v>
      </c>
      <c r="V76" s="155">
        <v>2608</v>
      </c>
      <c r="W76" s="114">
        <f t="shared" si="36"/>
        <v>201</v>
      </c>
      <c r="X76" s="115">
        <f t="shared" si="37"/>
        <v>7.7070552147239263E-2</v>
      </c>
      <c r="Y76" s="193">
        <f t="shared" si="47"/>
        <v>12.16017316017316</v>
      </c>
      <c r="Z76" s="217">
        <v>2235</v>
      </c>
      <c r="AA76" s="19">
        <v>1525</v>
      </c>
      <c r="AB76" s="19">
        <v>75</v>
      </c>
      <c r="AC76" s="113">
        <f t="shared" si="38"/>
        <v>1600</v>
      </c>
      <c r="AD76" s="116">
        <f t="shared" si="39"/>
        <v>0.71588366890380317</v>
      </c>
      <c r="AE76" s="142">
        <f t="shared" si="40"/>
        <v>1.025830702418502</v>
      </c>
      <c r="AF76" s="222">
        <v>150</v>
      </c>
      <c r="AG76" s="116">
        <f t="shared" si="41"/>
        <v>6.7114093959731544E-2</v>
      </c>
      <c r="AH76" s="117">
        <f t="shared" si="42"/>
        <v>0.6162910372794449</v>
      </c>
      <c r="AI76" s="19">
        <v>315</v>
      </c>
      <c r="AJ76" s="19">
        <v>110</v>
      </c>
      <c r="AK76" s="113">
        <f t="shared" si="43"/>
        <v>425</v>
      </c>
      <c r="AL76" s="116">
        <f t="shared" si="44"/>
        <v>0.19015659955257272</v>
      </c>
      <c r="AM76" s="143">
        <f t="shared" si="45"/>
        <v>1.1251869796010219</v>
      </c>
      <c r="AN76" s="227">
        <v>55</v>
      </c>
      <c r="AO76" s="21" t="s">
        <v>6</v>
      </c>
      <c r="AP76" s="22" t="s">
        <v>6</v>
      </c>
    </row>
    <row r="77" spans="1:44">
      <c r="B77" s="164">
        <v>9350180.0299999993</v>
      </c>
      <c r="C77" s="3">
        <v>9350180.0099999998</v>
      </c>
      <c r="D77" s="36">
        <v>4.6748344999999997E-2</v>
      </c>
      <c r="E77" s="156">
        <v>5593</v>
      </c>
      <c r="F77" s="156">
        <v>2241</v>
      </c>
      <c r="G77" s="156">
        <v>2167</v>
      </c>
      <c r="H77" s="165"/>
      <c r="I77" s="36">
        <v>2.82</v>
      </c>
      <c r="J77" s="118">
        <f t="shared" si="46"/>
        <v>282</v>
      </c>
      <c r="K77" s="168">
        <v>332</v>
      </c>
      <c r="L77" s="5">
        <v>322</v>
      </c>
      <c r="M77" s="6">
        <f>E77*D77</f>
        <v>261.46349358499998</v>
      </c>
      <c r="N77" s="118">
        <f t="shared" si="32"/>
        <v>70.536506415000019</v>
      </c>
      <c r="O77" s="8">
        <f t="shared" si="33"/>
        <v>0.2697757359846073</v>
      </c>
      <c r="P77" s="167">
        <v>117.8</v>
      </c>
      <c r="Q77" s="36">
        <v>97</v>
      </c>
      <c r="R77" s="6">
        <f>D77*F77</f>
        <v>104.76304114499999</v>
      </c>
      <c r="S77" s="5">
        <f t="shared" si="34"/>
        <v>-7.7630411449999883</v>
      </c>
      <c r="T77" s="8">
        <f t="shared" si="35"/>
        <v>-7.4100952589333011E-2</v>
      </c>
      <c r="U77" s="166">
        <v>90</v>
      </c>
      <c r="V77" s="6">
        <f>D77*G77</f>
        <v>101.30366361499999</v>
      </c>
      <c r="W77" s="119">
        <f t="shared" si="36"/>
        <v>-11.303663614999991</v>
      </c>
      <c r="X77" s="120">
        <f t="shared" si="37"/>
        <v>-0.11158198244398204</v>
      </c>
      <c r="Y77" s="134">
        <f t="shared" si="47"/>
        <v>0.31914893617021278</v>
      </c>
      <c r="Z77" s="169">
        <v>85</v>
      </c>
      <c r="AA77" s="5">
        <v>50</v>
      </c>
      <c r="AB77" s="5">
        <v>15</v>
      </c>
      <c r="AC77" s="118">
        <f t="shared" si="38"/>
        <v>65</v>
      </c>
      <c r="AD77" s="121">
        <f t="shared" si="39"/>
        <v>0.76470588235294112</v>
      </c>
      <c r="AE77" s="135">
        <f t="shared" si="40"/>
        <v>1.0957908477488814</v>
      </c>
      <c r="AF77" s="9">
        <v>15</v>
      </c>
      <c r="AG77" s="121">
        <f t="shared" si="41"/>
        <v>0.17647058823529413</v>
      </c>
      <c r="AH77" s="122">
        <f t="shared" si="42"/>
        <v>1.6204829039053639</v>
      </c>
      <c r="AI77" s="5">
        <v>0</v>
      </c>
      <c r="AJ77" s="5">
        <v>0</v>
      </c>
      <c r="AK77" s="118">
        <f t="shared" si="43"/>
        <v>0</v>
      </c>
      <c r="AL77" s="121">
        <f t="shared" si="44"/>
        <v>0</v>
      </c>
      <c r="AM77" s="136">
        <f t="shared" si="45"/>
        <v>0</v>
      </c>
      <c r="AN77" s="16">
        <v>0</v>
      </c>
      <c r="AO77" s="10" t="s">
        <v>2</v>
      </c>
      <c r="AP77" s="22" t="s">
        <v>6</v>
      </c>
      <c r="AQ77" s="99" t="s">
        <v>97</v>
      </c>
    </row>
    <row r="78" spans="1:44">
      <c r="A78" s="101"/>
      <c r="B78" s="204">
        <v>9350180.0399999991</v>
      </c>
      <c r="C78" s="17">
        <v>9350180.0099999998</v>
      </c>
      <c r="D78" s="22">
        <v>0.95110603500000002</v>
      </c>
      <c r="E78" s="154">
        <v>5593</v>
      </c>
      <c r="F78" s="154">
        <v>2241</v>
      </c>
      <c r="G78" s="154">
        <v>2167</v>
      </c>
      <c r="H78" s="194"/>
      <c r="I78" s="22">
        <v>17.55</v>
      </c>
      <c r="J78" s="113">
        <f t="shared" si="46"/>
        <v>1755</v>
      </c>
      <c r="K78" s="212">
        <v>5561</v>
      </c>
      <c r="L78" s="19">
        <v>5468</v>
      </c>
      <c r="M78" s="155">
        <f>E78*D78</f>
        <v>5319.5360537550005</v>
      </c>
      <c r="N78" s="113">
        <f t="shared" si="32"/>
        <v>241.46394624499953</v>
      </c>
      <c r="O78" s="20">
        <f t="shared" si="33"/>
        <v>4.5391918356216962E-2</v>
      </c>
      <c r="P78" s="192">
        <v>316.89999999999998</v>
      </c>
      <c r="Q78" s="22">
        <v>2333</v>
      </c>
      <c r="R78" s="155">
        <f>D78*F78</f>
        <v>2131.4286244350001</v>
      </c>
      <c r="S78" s="19">
        <f t="shared" si="34"/>
        <v>201.57137556499993</v>
      </c>
      <c r="T78" s="20">
        <f t="shared" si="35"/>
        <v>9.4571018355556022E-2</v>
      </c>
      <c r="U78" s="191">
        <v>2231</v>
      </c>
      <c r="V78" s="155">
        <f>D78*G78</f>
        <v>2061.0467778450002</v>
      </c>
      <c r="W78" s="114">
        <f t="shared" si="36"/>
        <v>169.95322215499982</v>
      </c>
      <c r="X78" s="115">
        <f t="shared" si="37"/>
        <v>8.2459662721823507E-2</v>
      </c>
      <c r="Y78" s="193">
        <f t="shared" si="47"/>
        <v>1.2712250712250712</v>
      </c>
      <c r="Z78" s="217">
        <v>2315</v>
      </c>
      <c r="AA78" s="19">
        <v>1910</v>
      </c>
      <c r="AB78" s="19">
        <v>130</v>
      </c>
      <c r="AC78" s="113">
        <f t="shared" si="38"/>
        <v>2040</v>
      </c>
      <c r="AD78" s="116">
        <f t="shared" si="39"/>
        <v>0.88120950323974079</v>
      </c>
      <c r="AE78" s="142">
        <f t="shared" si="40"/>
        <v>1.2627355573992758</v>
      </c>
      <c r="AF78" s="222">
        <v>140</v>
      </c>
      <c r="AG78" s="116">
        <f t="shared" si="41"/>
        <v>6.0475161987041039E-2</v>
      </c>
      <c r="AH78" s="117">
        <f t="shared" si="42"/>
        <v>0.55532747462847609</v>
      </c>
      <c r="AI78" s="19">
        <v>55</v>
      </c>
      <c r="AJ78" s="19">
        <v>45</v>
      </c>
      <c r="AK78" s="113">
        <f t="shared" si="43"/>
        <v>100</v>
      </c>
      <c r="AL78" s="116">
        <f t="shared" si="44"/>
        <v>4.3196544276457881E-2</v>
      </c>
      <c r="AM78" s="143">
        <f t="shared" si="45"/>
        <v>0.25560085370685137</v>
      </c>
      <c r="AN78" s="227">
        <v>45</v>
      </c>
      <c r="AO78" s="21" t="s">
        <v>6</v>
      </c>
      <c r="AP78" s="22" t="s">
        <v>6</v>
      </c>
      <c r="AQ78" s="99" t="s">
        <v>97</v>
      </c>
    </row>
    <row r="79" spans="1:44">
      <c r="A79" s="100" t="s">
        <v>109</v>
      </c>
      <c r="B79" s="203">
        <v>9350180.0500000007</v>
      </c>
      <c r="C79" s="32">
        <v>9350180.0199999996</v>
      </c>
      <c r="D79" s="138">
        <v>1.9427599E-2</v>
      </c>
      <c r="E79" s="152">
        <v>5599</v>
      </c>
      <c r="F79" s="152">
        <v>2368</v>
      </c>
      <c r="G79" s="152">
        <v>2219</v>
      </c>
      <c r="H79" s="190"/>
      <c r="I79" s="138">
        <v>0.28999999999999998</v>
      </c>
      <c r="J79" s="108">
        <f t="shared" si="46"/>
        <v>28.999999999999996</v>
      </c>
      <c r="K79" s="211">
        <v>94</v>
      </c>
      <c r="L79" s="29">
        <v>116</v>
      </c>
      <c r="M79" s="153">
        <f>E79*D79</f>
        <v>108.775126801</v>
      </c>
      <c r="N79" s="108">
        <f t="shared" si="32"/>
        <v>-14.775126800999999</v>
      </c>
      <c r="O79" s="30">
        <f t="shared" si="33"/>
        <v>-0.135831850860818</v>
      </c>
      <c r="P79" s="189">
        <v>324.8</v>
      </c>
      <c r="Q79" s="138">
        <v>40</v>
      </c>
      <c r="R79" s="153">
        <f>D79*F79</f>
        <v>46.004554431999999</v>
      </c>
      <c r="S79" s="29">
        <f t="shared" si="34"/>
        <v>-6.0045544319999991</v>
      </c>
      <c r="T79" s="30">
        <f t="shared" si="35"/>
        <v>-0.13052086920818717</v>
      </c>
      <c r="U79" s="188">
        <v>33</v>
      </c>
      <c r="V79" s="153">
        <f>D79*G79</f>
        <v>43.109842180999998</v>
      </c>
      <c r="W79" s="109">
        <f t="shared" si="36"/>
        <v>-10.109842180999998</v>
      </c>
      <c r="X79" s="110">
        <f t="shared" si="37"/>
        <v>-0.23451355118752337</v>
      </c>
      <c r="Y79" s="172">
        <f t="shared" si="47"/>
        <v>1.1379310344827587</v>
      </c>
      <c r="Z79" s="216">
        <v>30</v>
      </c>
      <c r="AA79" s="29">
        <v>15</v>
      </c>
      <c r="AB79" s="29">
        <v>0</v>
      </c>
      <c r="AC79" s="108">
        <f t="shared" si="38"/>
        <v>15</v>
      </c>
      <c r="AD79" s="111">
        <f t="shared" si="39"/>
        <v>0.5</v>
      </c>
      <c r="AE79" s="139">
        <f t="shared" si="40"/>
        <v>0.71647863122042243</v>
      </c>
      <c r="AF79" s="221">
        <v>10</v>
      </c>
      <c r="AG79" s="111">
        <f t="shared" si="41"/>
        <v>0.33333333333333331</v>
      </c>
      <c r="AH79" s="112">
        <f t="shared" si="42"/>
        <v>3.0609121518212428</v>
      </c>
      <c r="AI79" s="29">
        <v>10</v>
      </c>
      <c r="AJ79" s="29">
        <v>10</v>
      </c>
      <c r="AK79" s="108">
        <f t="shared" si="43"/>
        <v>20</v>
      </c>
      <c r="AL79" s="111">
        <f t="shared" si="44"/>
        <v>0.66666666666666663</v>
      </c>
      <c r="AM79" s="140">
        <f t="shared" si="45"/>
        <v>3.944773175542406</v>
      </c>
      <c r="AN79" s="226">
        <v>0</v>
      </c>
      <c r="AO79" s="31" t="s">
        <v>4</v>
      </c>
      <c r="AP79" s="22" t="s">
        <v>6</v>
      </c>
      <c r="AQ79" s="99" t="s">
        <v>97</v>
      </c>
    </row>
    <row r="80" spans="1:44">
      <c r="A80" s="101"/>
      <c r="B80" s="204">
        <v>9350180.0600000005</v>
      </c>
      <c r="C80" s="17">
        <v>9350180.0199999996</v>
      </c>
      <c r="D80" s="22">
        <v>0.98057240099999998</v>
      </c>
      <c r="E80" s="154">
        <v>5599</v>
      </c>
      <c r="F80" s="154">
        <v>2368</v>
      </c>
      <c r="G80" s="154">
        <v>2219</v>
      </c>
      <c r="H80" s="194"/>
      <c r="I80" s="22">
        <v>19.72</v>
      </c>
      <c r="J80" s="113">
        <f t="shared" si="46"/>
        <v>1972</v>
      </c>
      <c r="K80" s="212">
        <v>5688</v>
      </c>
      <c r="L80" s="19">
        <v>5621</v>
      </c>
      <c r="M80" s="155">
        <f>E80*D80</f>
        <v>5490.2248731990003</v>
      </c>
      <c r="N80" s="113">
        <f t="shared" si="32"/>
        <v>197.77512680099971</v>
      </c>
      <c r="O80" s="20">
        <f t="shared" si="33"/>
        <v>3.6023137734568181E-2</v>
      </c>
      <c r="P80" s="192">
        <v>288.39999999999998</v>
      </c>
      <c r="Q80" s="22">
        <v>2603</v>
      </c>
      <c r="R80" s="155">
        <f>D80*F80</f>
        <v>2321.9954455679999</v>
      </c>
      <c r="S80" s="19">
        <f t="shared" si="34"/>
        <v>281.00455443200008</v>
      </c>
      <c r="T80" s="20">
        <f t="shared" si="35"/>
        <v>0.1210185639977694</v>
      </c>
      <c r="U80" s="191">
        <v>2395</v>
      </c>
      <c r="V80" s="155">
        <f>D80*G80</f>
        <v>2175.8901578189998</v>
      </c>
      <c r="W80" s="114">
        <f t="shared" si="36"/>
        <v>219.1098421810002</v>
      </c>
      <c r="X80" s="115">
        <f t="shared" si="37"/>
        <v>0.1006989444727415</v>
      </c>
      <c r="Y80" s="193">
        <f t="shared" si="47"/>
        <v>1.2145030425963488</v>
      </c>
      <c r="Z80" s="217">
        <v>2145</v>
      </c>
      <c r="AA80" s="19">
        <v>1740</v>
      </c>
      <c r="AB80" s="19">
        <v>110</v>
      </c>
      <c r="AC80" s="113">
        <f t="shared" si="38"/>
        <v>1850</v>
      </c>
      <c r="AD80" s="116">
        <f t="shared" si="39"/>
        <v>0.86247086247086246</v>
      </c>
      <c r="AE80" s="142">
        <f t="shared" si="40"/>
        <v>1.2358838860212416</v>
      </c>
      <c r="AF80" s="222">
        <v>125</v>
      </c>
      <c r="AG80" s="116">
        <f t="shared" si="41"/>
        <v>5.8275058275058272E-2</v>
      </c>
      <c r="AH80" s="117">
        <f t="shared" si="42"/>
        <v>0.53512450206665085</v>
      </c>
      <c r="AI80" s="19">
        <v>65</v>
      </c>
      <c r="AJ80" s="19">
        <v>45</v>
      </c>
      <c r="AK80" s="113">
        <f t="shared" si="43"/>
        <v>110</v>
      </c>
      <c r="AL80" s="116">
        <f t="shared" si="44"/>
        <v>5.128205128205128E-2</v>
      </c>
      <c r="AM80" s="143">
        <f t="shared" si="45"/>
        <v>0.30344409042633891</v>
      </c>
      <c r="AN80" s="227">
        <v>60</v>
      </c>
      <c r="AO80" s="21" t="s">
        <v>6</v>
      </c>
      <c r="AP80" s="22" t="s">
        <v>6</v>
      </c>
      <c r="AQ80" s="99" t="s">
        <v>97</v>
      </c>
    </row>
    <row r="81" spans="4:39">
      <c r="D81" s="36"/>
      <c r="E81" s="36"/>
      <c r="F81" s="36"/>
      <c r="G81" s="156"/>
      <c r="H81" s="165"/>
      <c r="J81" s="118"/>
      <c r="M81" s="6"/>
      <c r="N81" s="118"/>
      <c r="O81" s="8"/>
      <c r="Q81" s="5"/>
      <c r="R81" s="6"/>
      <c r="S81" s="5"/>
      <c r="T81" s="8"/>
      <c r="V81" s="6"/>
      <c r="W81" s="6"/>
      <c r="X81" s="133"/>
      <c r="Y81" s="134"/>
      <c r="Z81" s="169"/>
      <c r="AC81" s="118"/>
      <c r="AD81" s="121"/>
      <c r="AE81" s="135"/>
      <c r="AG81" s="121"/>
      <c r="AH81" s="122"/>
      <c r="AK81" s="118"/>
      <c r="AL81" s="121"/>
      <c r="AM81" s="136"/>
    </row>
    <row r="82" spans="4:39">
      <c r="D82" s="36"/>
      <c r="H82" s="165"/>
      <c r="J82" s="118"/>
      <c r="M82" s="6"/>
      <c r="N82" s="118"/>
      <c r="O82" s="8"/>
      <c r="Q82" s="5"/>
      <c r="R82" s="6"/>
      <c r="S82" s="5"/>
      <c r="T82" s="8"/>
      <c r="V82" s="6"/>
      <c r="W82" s="6"/>
      <c r="X82" s="133"/>
      <c r="Y82" s="134"/>
      <c r="Z82" s="169"/>
      <c r="AC82" s="118"/>
      <c r="AD82" s="121"/>
      <c r="AE82" s="135"/>
      <c r="AG82" s="121"/>
      <c r="AH82" s="122"/>
      <c r="AK82" s="118"/>
      <c r="AL82" s="121"/>
      <c r="AM82" s="136"/>
    </row>
    <row r="83" spans="4:39">
      <c r="D83" s="36"/>
      <c r="H83" s="165"/>
      <c r="J83" s="118"/>
      <c r="M83" s="6"/>
      <c r="N83" s="118"/>
      <c r="O83" s="8"/>
      <c r="Q83" s="5"/>
      <c r="R83" s="6"/>
      <c r="S83" s="5"/>
      <c r="T83" s="8"/>
      <c r="V83" s="6"/>
      <c r="W83" s="6"/>
      <c r="X83" s="133"/>
      <c r="Y83" s="134"/>
      <c r="Z83" s="169"/>
      <c r="AC83" s="118"/>
      <c r="AD83" s="121"/>
      <c r="AE83" s="135"/>
      <c r="AG83" s="121"/>
      <c r="AH83" s="122"/>
      <c r="AK83" s="118"/>
      <c r="AL83" s="121"/>
      <c r="AM83" s="136"/>
    </row>
    <row r="84" spans="4:39">
      <c r="H84" s="165"/>
      <c r="J84" s="118"/>
      <c r="M84" s="6"/>
      <c r="N84" s="118"/>
      <c r="O84" s="8"/>
      <c r="Q84" s="5"/>
      <c r="R84" s="6"/>
      <c r="S84" s="5"/>
      <c r="T84" s="8"/>
      <c r="V84" s="6"/>
      <c r="W84" s="6"/>
      <c r="X84" s="133"/>
      <c r="Y84" s="134"/>
      <c r="Z84" s="169"/>
      <c r="AC84" s="118"/>
      <c r="AD84" s="121"/>
      <c r="AE84" s="135"/>
      <c r="AG84" s="121"/>
      <c r="AH84" s="122"/>
      <c r="AK84" s="118"/>
      <c r="AL84" s="121"/>
      <c r="AM84" s="136"/>
    </row>
    <row r="85" spans="4:39">
      <c r="H85" s="165"/>
      <c r="J85" s="118"/>
      <c r="M85" s="6"/>
      <c r="N85" s="118"/>
      <c r="O85" s="8"/>
      <c r="Q85" s="5"/>
      <c r="R85" s="6"/>
      <c r="S85" s="5"/>
      <c r="T85" s="8"/>
      <c r="V85" s="6"/>
      <c r="W85" s="6"/>
      <c r="X85" s="133"/>
      <c r="Y85" s="134"/>
      <c r="Z85" s="169"/>
      <c r="AC85" s="118"/>
      <c r="AD85" s="121"/>
      <c r="AE85" s="135"/>
      <c r="AG85" s="121"/>
      <c r="AH85" s="122"/>
      <c r="AK85" s="118"/>
      <c r="AL85" s="121"/>
      <c r="AM85" s="136"/>
    </row>
    <row r="86" spans="4:39">
      <c r="H86" s="165"/>
      <c r="J86" s="118"/>
      <c r="M86" s="6"/>
      <c r="N86" s="118"/>
      <c r="O86" s="8"/>
      <c r="Q86" s="5"/>
      <c r="R86" s="6"/>
      <c r="S86" s="5"/>
      <c r="T86" s="8"/>
      <c r="V86" s="6"/>
      <c r="W86" s="6"/>
      <c r="X86" s="133"/>
      <c r="Y86" s="134"/>
      <c r="Z86" s="169"/>
      <c r="AC86" s="118"/>
      <c r="AD86" s="121"/>
      <c r="AE86" s="135"/>
      <c r="AG86" s="121"/>
      <c r="AH86" s="122"/>
      <c r="AK86" s="118"/>
      <c r="AL86" s="121"/>
      <c r="AM86" s="136"/>
    </row>
    <row r="87" spans="4:39">
      <c r="H87" s="165"/>
      <c r="J87" s="118"/>
      <c r="M87" s="6"/>
      <c r="N87" s="118"/>
      <c r="O87" s="8"/>
      <c r="Q87" s="5"/>
      <c r="R87" s="6"/>
      <c r="S87" s="5"/>
      <c r="T87" s="8"/>
      <c r="V87" s="6"/>
      <c r="W87" s="6"/>
      <c r="X87" s="133"/>
      <c r="Y87" s="134"/>
      <c r="Z87" s="169"/>
      <c r="AC87" s="118"/>
      <c r="AD87" s="121"/>
      <c r="AE87" s="135"/>
      <c r="AG87" s="121"/>
      <c r="AH87" s="122"/>
      <c r="AK87" s="118"/>
      <c r="AL87" s="121"/>
      <c r="AM87" s="136"/>
    </row>
    <row r="88" spans="4:39">
      <c r="H88" s="165"/>
      <c r="J88" s="118"/>
      <c r="M88" s="6"/>
      <c r="N88" s="118"/>
      <c r="O88" s="8"/>
      <c r="Q88" s="5"/>
      <c r="R88" s="6"/>
      <c r="S88" s="5"/>
      <c r="T88" s="8"/>
      <c r="V88" s="6"/>
      <c r="W88" s="6"/>
      <c r="X88" s="133"/>
      <c r="Y88" s="134"/>
      <c r="Z88" s="169"/>
      <c r="AC88" s="118"/>
      <c r="AD88" s="121"/>
      <c r="AE88" s="135"/>
      <c r="AG88" s="121"/>
      <c r="AH88" s="122"/>
      <c r="AK88" s="118"/>
      <c r="AL88" s="121"/>
      <c r="AM88" s="136"/>
    </row>
    <row r="89" spans="4:39">
      <c r="H89" s="165"/>
      <c r="J89" s="118"/>
      <c r="M89" s="6"/>
      <c r="N89" s="118"/>
      <c r="O89" s="8"/>
      <c r="Q89" s="5"/>
      <c r="R89" s="6"/>
      <c r="S89" s="5"/>
      <c r="T89" s="8"/>
      <c r="V89" s="6"/>
      <c r="W89" s="6"/>
      <c r="X89" s="133"/>
      <c r="Y89" s="134"/>
      <c r="Z89" s="169"/>
      <c r="AC89" s="118"/>
      <c r="AD89" s="121"/>
      <c r="AE89" s="135"/>
      <c r="AG89" s="121"/>
      <c r="AH89" s="122"/>
      <c r="AK89" s="118"/>
      <c r="AL89" s="121"/>
      <c r="AM89" s="136"/>
    </row>
    <row r="90" spans="4:39">
      <c r="H90" s="165"/>
      <c r="J90" s="118"/>
      <c r="M90" s="6"/>
      <c r="N90" s="118"/>
      <c r="O90" s="8"/>
      <c r="Q90" s="5"/>
      <c r="R90" s="6"/>
      <c r="S90" s="5"/>
      <c r="T90" s="8"/>
      <c r="V90" s="6"/>
      <c r="W90" s="6"/>
      <c r="X90" s="133"/>
      <c r="Y90" s="134"/>
      <c r="Z90" s="169"/>
      <c r="AC90" s="118"/>
      <c r="AD90" s="121"/>
      <c r="AE90" s="135"/>
      <c r="AG90" s="121"/>
      <c r="AH90" s="122"/>
      <c r="AK90" s="118"/>
      <c r="AL90" s="121"/>
      <c r="AM90" s="136"/>
    </row>
    <row r="91" spans="4:39">
      <c r="H91" s="165"/>
      <c r="J91" s="118"/>
      <c r="M91" s="6"/>
      <c r="N91" s="118"/>
      <c r="O91" s="8"/>
      <c r="Q91" s="5"/>
      <c r="R91" s="6"/>
      <c r="S91" s="5"/>
      <c r="T91" s="8"/>
      <c r="V91" s="6"/>
      <c r="W91" s="6"/>
      <c r="X91" s="133"/>
      <c r="Y91" s="134"/>
      <c r="Z91" s="169"/>
      <c r="AC91" s="118"/>
      <c r="AD91" s="121"/>
      <c r="AE91" s="135"/>
      <c r="AG91" s="121"/>
      <c r="AH91" s="122"/>
      <c r="AK91" s="118"/>
      <c r="AL91" s="121"/>
      <c r="AM91" s="136"/>
    </row>
    <row r="92" spans="4:39">
      <c r="H92" s="165"/>
      <c r="J92" s="118"/>
      <c r="M92" s="6"/>
      <c r="N92" s="118"/>
      <c r="O92" s="8"/>
      <c r="Q92" s="5"/>
      <c r="R92" s="6"/>
      <c r="S92" s="5"/>
      <c r="T92" s="8"/>
      <c r="V92" s="6"/>
      <c r="W92" s="6"/>
      <c r="X92" s="133"/>
      <c r="Y92" s="134"/>
      <c r="Z92" s="169"/>
      <c r="AC92" s="118"/>
      <c r="AD92" s="121"/>
      <c r="AE92" s="135"/>
      <c r="AG92" s="121"/>
      <c r="AH92" s="122"/>
      <c r="AK92" s="118"/>
      <c r="AL92" s="121"/>
      <c r="AM92" s="136"/>
    </row>
    <row r="93" spans="4:39">
      <c r="H93" s="165"/>
      <c r="J93" s="118"/>
      <c r="M93" s="6"/>
      <c r="N93" s="118"/>
      <c r="O93" s="8"/>
      <c r="Q93" s="5"/>
      <c r="R93" s="6"/>
      <c r="S93" s="5"/>
      <c r="T93" s="8"/>
      <c r="V93" s="6"/>
      <c r="W93" s="6"/>
      <c r="X93" s="133"/>
      <c r="Y93" s="134"/>
      <c r="Z93" s="169"/>
      <c r="AC93" s="118"/>
      <c r="AD93" s="121"/>
      <c r="AE93" s="135"/>
      <c r="AG93" s="121"/>
      <c r="AH93" s="122"/>
      <c r="AK93" s="118"/>
      <c r="AL93" s="121"/>
      <c r="AM93" s="136"/>
    </row>
    <row r="94" spans="4:39">
      <c r="D94" s="36"/>
      <c r="H94" s="165"/>
      <c r="J94" s="118"/>
      <c r="M94" s="6"/>
      <c r="N94" s="118"/>
      <c r="O94" s="8"/>
      <c r="Q94" s="5"/>
      <c r="R94" s="6"/>
      <c r="S94" s="5"/>
      <c r="T94" s="8"/>
      <c r="V94" s="6"/>
      <c r="W94" s="6"/>
      <c r="X94" s="133"/>
      <c r="Y94" s="134"/>
      <c r="Z94" s="169"/>
      <c r="AC94" s="118"/>
      <c r="AD94" s="121"/>
      <c r="AE94" s="135"/>
      <c r="AG94" s="121"/>
      <c r="AH94" s="122"/>
      <c r="AK94" s="118"/>
      <c r="AL94" s="121"/>
      <c r="AM94" s="136"/>
    </row>
    <row r="95" spans="4:39">
      <c r="D95" s="36"/>
      <c r="H95" s="165"/>
      <c r="J95" s="118"/>
      <c r="M95" s="6"/>
      <c r="N95" s="118"/>
      <c r="O95" s="8"/>
      <c r="Q95" s="5"/>
      <c r="R95" s="6"/>
      <c r="S95" s="5"/>
      <c r="T95" s="8"/>
      <c r="V95" s="6"/>
      <c r="W95" s="6"/>
      <c r="X95" s="133"/>
      <c r="Y95" s="134"/>
      <c r="Z95" s="169"/>
      <c r="AC95" s="118"/>
      <c r="AD95" s="121"/>
      <c r="AE95" s="135"/>
      <c r="AG95" s="121"/>
      <c r="AH95" s="122"/>
      <c r="AK95" s="118"/>
      <c r="AL95" s="121"/>
      <c r="AM95" s="136"/>
    </row>
    <row r="96" spans="4:39">
      <c r="D96" s="36"/>
      <c r="H96" s="165"/>
      <c r="J96" s="118"/>
      <c r="M96" s="6"/>
      <c r="N96" s="118"/>
      <c r="O96" s="8"/>
      <c r="Q96" s="5"/>
      <c r="R96" s="6"/>
      <c r="S96" s="5"/>
      <c r="T96" s="8"/>
      <c r="V96" s="6"/>
      <c r="W96" s="6"/>
      <c r="X96" s="133"/>
      <c r="Y96" s="134"/>
      <c r="Z96" s="169"/>
      <c r="AC96" s="118"/>
      <c r="AD96" s="121"/>
      <c r="AE96" s="135"/>
      <c r="AG96" s="121"/>
      <c r="AH96" s="122"/>
      <c r="AK96" s="118"/>
      <c r="AL96" s="121"/>
      <c r="AM96" s="136"/>
    </row>
    <row r="97" spans="8:39">
      <c r="H97" s="165"/>
      <c r="J97" s="118"/>
      <c r="M97" s="6"/>
      <c r="N97" s="118"/>
      <c r="O97" s="8"/>
      <c r="Q97" s="5"/>
      <c r="R97" s="6"/>
      <c r="S97" s="5"/>
      <c r="T97" s="8"/>
      <c r="V97" s="6"/>
      <c r="W97" s="6"/>
      <c r="X97" s="133"/>
      <c r="Y97" s="134"/>
      <c r="Z97" s="169"/>
      <c r="AC97" s="118"/>
      <c r="AD97" s="121"/>
      <c r="AE97" s="135"/>
      <c r="AG97" s="121"/>
      <c r="AH97" s="122"/>
      <c r="AK97" s="118"/>
      <c r="AL97" s="121"/>
      <c r="AM97" s="136"/>
    </row>
    <row r="98" spans="8:39">
      <c r="H98" s="165"/>
      <c r="M98" s="6"/>
      <c r="R98" s="6"/>
      <c r="V98" s="6"/>
      <c r="W98" s="6"/>
      <c r="X98" s="133"/>
    </row>
    <row r="99" spans="8:39">
      <c r="H99" s="165"/>
      <c r="M99" s="6"/>
      <c r="R99" s="6"/>
      <c r="V99" s="6"/>
      <c r="W99" s="6"/>
      <c r="X99" s="133"/>
    </row>
    <row r="100" spans="8:39">
      <c r="H100" s="165"/>
      <c r="M100" s="6"/>
      <c r="R100" s="6"/>
      <c r="V100" s="6"/>
      <c r="W100" s="6"/>
      <c r="X100" s="133"/>
    </row>
    <row r="101" spans="8:39">
      <c r="H101" s="165"/>
      <c r="M101" s="6"/>
      <c r="R101" s="6"/>
      <c r="V101" s="6"/>
      <c r="W101" s="6"/>
      <c r="X101" s="133"/>
    </row>
    <row r="102" spans="8:39">
      <c r="H102" s="165"/>
      <c r="M102" s="6"/>
      <c r="R102" s="6"/>
      <c r="V102" s="6"/>
      <c r="W102" s="6"/>
      <c r="X102" s="133"/>
    </row>
    <row r="103" spans="8:39">
      <c r="H103" s="165"/>
      <c r="M103" s="6"/>
      <c r="R103" s="6"/>
      <c r="V103" s="6"/>
      <c r="W103" s="6"/>
      <c r="X103" s="133"/>
    </row>
  </sheetData>
  <sortState xmlns:xlrd2="http://schemas.microsoft.com/office/spreadsheetml/2017/richdata2" ref="A2:AS111">
    <sortCondition ref="B2:B111"/>
  </sortState>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795D-5D09-A04E-A4D9-633AEFB9B154}">
  <dimension ref="A1:N86"/>
  <sheetViews>
    <sheetView workbookViewId="0"/>
  </sheetViews>
  <sheetFormatPr defaultColWidth="11.42578125" defaultRowHeight="15"/>
  <sheetData>
    <row r="1" spans="1:14">
      <c r="A1" s="359" t="s">
        <v>261</v>
      </c>
      <c r="B1" s="359" t="s">
        <v>262</v>
      </c>
      <c r="C1" s="359" t="s">
        <v>263</v>
      </c>
      <c r="D1" s="359" t="s">
        <v>264</v>
      </c>
      <c r="E1" s="359" t="s">
        <v>265</v>
      </c>
      <c r="F1" s="359" t="s">
        <v>266</v>
      </c>
      <c r="G1" s="359" t="s">
        <v>267</v>
      </c>
      <c r="H1" s="359" t="s">
        <v>268</v>
      </c>
      <c r="I1" s="359" t="s">
        <v>269</v>
      </c>
      <c r="J1" s="359" t="s">
        <v>270</v>
      </c>
      <c r="K1" s="359" t="s">
        <v>271</v>
      </c>
      <c r="L1" s="359" t="s">
        <v>272</v>
      </c>
      <c r="M1" s="359" t="s">
        <v>273</v>
      </c>
      <c r="N1" s="359" t="s">
        <v>274</v>
      </c>
    </row>
    <row r="2" spans="1:14">
      <c r="A2" t="s">
        <v>126</v>
      </c>
      <c r="B2">
        <v>397237</v>
      </c>
      <c r="C2">
        <v>367770</v>
      </c>
      <c r="D2">
        <v>186674</v>
      </c>
      <c r="E2">
        <v>176676</v>
      </c>
      <c r="F2">
        <v>571.29999999999995</v>
      </c>
      <c r="G2">
        <v>695.29</v>
      </c>
      <c r="H2">
        <v>146465</v>
      </c>
      <c r="I2">
        <v>100310</v>
      </c>
      <c r="J2">
        <v>7925</v>
      </c>
      <c r="K2">
        <v>11275</v>
      </c>
      <c r="L2">
        <v>14650</v>
      </c>
      <c r="M2">
        <v>7825</v>
      </c>
      <c r="N2">
        <v>4480</v>
      </c>
    </row>
    <row r="3" spans="1:14">
      <c r="A3" t="s">
        <v>275</v>
      </c>
      <c r="B3">
        <v>3189</v>
      </c>
      <c r="C3">
        <v>3261</v>
      </c>
      <c r="D3">
        <v>1599</v>
      </c>
      <c r="E3">
        <v>1491</v>
      </c>
      <c r="F3">
        <v>2830.6</v>
      </c>
      <c r="G3">
        <v>1.1299999999999999</v>
      </c>
      <c r="H3">
        <v>915</v>
      </c>
      <c r="I3">
        <v>525</v>
      </c>
      <c r="J3">
        <v>45</v>
      </c>
      <c r="K3">
        <v>70</v>
      </c>
      <c r="L3">
        <v>95</v>
      </c>
      <c r="M3">
        <v>140</v>
      </c>
      <c r="N3">
        <v>40</v>
      </c>
    </row>
    <row r="4" spans="1:14">
      <c r="A4" t="s">
        <v>276</v>
      </c>
      <c r="B4">
        <v>4013</v>
      </c>
      <c r="C4">
        <v>3878</v>
      </c>
      <c r="D4">
        <v>2379</v>
      </c>
      <c r="E4">
        <v>2247</v>
      </c>
      <c r="F4">
        <v>2764.5</v>
      </c>
      <c r="G4">
        <v>1.45</v>
      </c>
      <c r="H4">
        <v>1260</v>
      </c>
      <c r="I4">
        <v>620</v>
      </c>
      <c r="J4">
        <v>15</v>
      </c>
      <c r="K4">
        <v>110</v>
      </c>
      <c r="L4">
        <v>240</v>
      </c>
      <c r="M4">
        <v>195</v>
      </c>
      <c r="N4">
        <v>80</v>
      </c>
    </row>
    <row r="5" spans="1:14">
      <c r="A5" t="s">
        <v>277</v>
      </c>
      <c r="B5">
        <v>5987</v>
      </c>
      <c r="C5">
        <v>5809</v>
      </c>
      <c r="D5">
        <v>3547</v>
      </c>
      <c r="E5">
        <v>3397</v>
      </c>
      <c r="F5">
        <v>5816.6</v>
      </c>
      <c r="G5">
        <v>1.03</v>
      </c>
      <c r="H5">
        <v>1880</v>
      </c>
      <c r="I5">
        <v>885</v>
      </c>
      <c r="J5">
        <v>95</v>
      </c>
      <c r="K5">
        <v>180</v>
      </c>
      <c r="L5">
        <v>435</v>
      </c>
      <c r="M5">
        <v>220</v>
      </c>
      <c r="N5">
        <v>65</v>
      </c>
    </row>
    <row r="6" spans="1:14">
      <c r="A6" t="s">
        <v>278</v>
      </c>
      <c r="B6">
        <v>6784</v>
      </c>
      <c r="C6">
        <v>6179</v>
      </c>
      <c r="D6">
        <v>4423</v>
      </c>
      <c r="E6">
        <v>4059</v>
      </c>
      <c r="F6">
        <v>7417.5</v>
      </c>
      <c r="G6">
        <v>0.91</v>
      </c>
      <c r="H6">
        <v>2115</v>
      </c>
      <c r="I6">
        <v>915</v>
      </c>
      <c r="J6">
        <v>85</v>
      </c>
      <c r="K6">
        <v>225</v>
      </c>
      <c r="L6">
        <v>615</v>
      </c>
      <c r="M6">
        <v>210</v>
      </c>
      <c r="N6">
        <v>75</v>
      </c>
    </row>
    <row r="7" spans="1:14">
      <c r="A7" t="s">
        <v>279</v>
      </c>
      <c r="B7">
        <v>6503</v>
      </c>
      <c r="C7">
        <v>6336</v>
      </c>
      <c r="D7">
        <v>4263</v>
      </c>
      <c r="E7">
        <v>3997</v>
      </c>
      <c r="F7">
        <v>7783.4</v>
      </c>
      <c r="G7">
        <v>0.84</v>
      </c>
      <c r="H7">
        <v>2400</v>
      </c>
      <c r="I7">
        <v>990</v>
      </c>
      <c r="J7">
        <v>105</v>
      </c>
      <c r="K7">
        <v>270</v>
      </c>
      <c r="L7">
        <v>725</v>
      </c>
      <c r="M7">
        <v>215</v>
      </c>
      <c r="N7">
        <v>95</v>
      </c>
    </row>
    <row r="8" spans="1:14">
      <c r="A8" t="s">
        <v>280</v>
      </c>
      <c r="B8">
        <v>4050</v>
      </c>
      <c r="C8">
        <v>3997</v>
      </c>
      <c r="D8">
        <v>2009</v>
      </c>
      <c r="E8">
        <v>1920</v>
      </c>
      <c r="F8">
        <v>2966.8</v>
      </c>
      <c r="G8">
        <v>1.37</v>
      </c>
      <c r="H8">
        <v>1490</v>
      </c>
      <c r="I8">
        <v>780</v>
      </c>
      <c r="J8">
        <v>85</v>
      </c>
      <c r="K8">
        <v>125</v>
      </c>
      <c r="L8">
        <v>255</v>
      </c>
      <c r="M8">
        <v>170</v>
      </c>
      <c r="N8">
        <v>80</v>
      </c>
    </row>
    <row r="9" spans="1:14">
      <c r="A9" t="s">
        <v>281</v>
      </c>
      <c r="B9">
        <v>2685</v>
      </c>
      <c r="C9">
        <v>2597</v>
      </c>
      <c r="D9">
        <v>1227</v>
      </c>
      <c r="E9">
        <v>1177</v>
      </c>
      <c r="F9">
        <v>2933.1</v>
      </c>
      <c r="G9">
        <v>0.92</v>
      </c>
      <c r="H9">
        <v>715</v>
      </c>
      <c r="I9">
        <v>395</v>
      </c>
      <c r="J9">
        <v>35</v>
      </c>
      <c r="K9">
        <v>65</v>
      </c>
      <c r="L9">
        <v>90</v>
      </c>
      <c r="M9">
        <v>80</v>
      </c>
      <c r="N9">
        <v>50</v>
      </c>
    </row>
    <row r="10" spans="1:14">
      <c r="A10" t="s">
        <v>282</v>
      </c>
      <c r="B10">
        <v>5994</v>
      </c>
      <c r="C10">
        <v>5736</v>
      </c>
      <c r="D10">
        <v>3688</v>
      </c>
      <c r="E10">
        <v>3526</v>
      </c>
      <c r="F10">
        <v>6645.2</v>
      </c>
      <c r="G10">
        <v>0.9</v>
      </c>
      <c r="H10">
        <v>2695</v>
      </c>
      <c r="I10">
        <v>1255</v>
      </c>
      <c r="J10">
        <v>120</v>
      </c>
      <c r="K10">
        <v>430</v>
      </c>
      <c r="L10">
        <v>570</v>
      </c>
      <c r="M10">
        <v>240</v>
      </c>
      <c r="N10">
        <v>70</v>
      </c>
    </row>
    <row r="11" spans="1:14">
      <c r="A11" t="s">
        <v>283</v>
      </c>
      <c r="B11">
        <v>3643</v>
      </c>
      <c r="C11">
        <v>3486</v>
      </c>
      <c r="D11">
        <v>2231</v>
      </c>
      <c r="E11">
        <v>2053</v>
      </c>
      <c r="F11">
        <v>7332.9</v>
      </c>
      <c r="G11">
        <v>0.5</v>
      </c>
      <c r="H11">
        <v>1620</v>
      </c>
      <c r="I11">
        <v>715</v>
      </c>
      <c r="J11">
        <v>55</v>
      </c>
      <c r="K11">
        <v>205</v>
      </c>
      <c r="L11">
        <v>430</v>
      </c>
      <c r="M11">
        <v>180</v>
      </c>
      <c r="N11">
        <v>40</v>
      </c>
    </row>
    <row r="12" spans="1:14">
      <c r="A12" t="s">
        <v>284</v>
      </c>
      <c r="B12">
        <v>3877</v>
      </c>
      <c r="C12">
        <v>3816</v>
      </c>
      <c r="D12">
        <v>1888</v>
      </c>
      <c r="E12">
        <v>1788</v>
      </c>
      <c r="F12">
        <v>4638.1000000000004</v>
      </c>
      <c r="G12">
        <v>0.84</v>
      </c>
      <c r="H12">
        <v>1605</v>
      </c>
      <c r="I12">
        <v>845</v>
      </c>
      <c r="J12">
        <v>95</v>
      </c>
      <c r="K12">
        <v>120</v>
      </c>
      <c r="L12">
        <v>295</v>
      </c>
      <c r="M12">
        <v>200</v>
      </c>
      <c r="N12">
        <v>50</v>
      </c>
    </row>
    <row r="13" spans="1:14">
      <c r="A13" t="s">
        <v>285</v>
      </c>
      <c r="B13">
        <v>5195</v>
      </c>
      <c r="C13">
        <v>3695</v>
      </c>
      <c r="D13">
        <v>3968</v>
      </c>
      <c r="E13">
        <v>3181</v>
      </c>
      <c r="F13">
        <v>4885.7</v>
      </c>
      <c r="G13">
        <v>1.06</v>
      </c>
      <c r="H13">
        <v>1930</v>
      </c>
      <c r="I13">
        <v>710</v>
      </c>
      <c r="J13">
        <v>55</v>
      </c>
      <c r="K13">
        <v>165</v>
      </c>
      <c r="L13">
        <v>755</v>
      </c>
      <c r="M13">
        <v>120</v>
      </c>
      <c r="N13">
        <v>125</v>
      </c>
    </row>
    <row r="14" spans="1:14">
      <c r="A14" t="s">
        <v>286</v>
      </c>
      <c r="B14">
        <v>3450</v>
      </c>
      <c r="C14">
        <v>3288</v>
      </c>
      <c r="D14">
        <v>2248</v>
      </c>
      <c r="E14">
        <v>2131</v>
      </c>
      <c r="F14">
        <v>6259.1</v>
      </c>
      <c r="G14">
        <v>0.55000000000000004</v>
      </c>
      <c r="H14">
        <v>1435</v>
      </c>
      <c r="I14">
        <v>590</v>
      </c>
      <c r="J14">
        <v>35</v>
      </c>
      <c r="K14">
        <v>155</v>
      </c>
      <c r="L14">
        <v>450</v>
      </c>
      <c r="M14">
        <v>140</v>
      </c>
      <c r="N14">
        <v>60</v>
      </c>
    </row>
    <row r="15" spans="1:14">
      <c r="A15" t="s">
        <v>287</v>
      </c>
      <c r="B15">
        <v>3749</v>
      </c>
      <c r="C15">
        <v>2224</v>
      </c>
      <c r="D15">
        <v>2911</v>
      </c>
      <c r="E15">
        <v>2474</v>
      </c>
      <c r="F15">
        <v>15568.9</v>
      </c>
      <c r="G15">
        <v>0.24</v>
      </c>
      <c r="H15">
        <v>1680</v>
      </c>
      <c r="I15">
        <v>550</v>
      </c>
      <c r="J15">
        <v>25</v>
      </c>
      <c r="K15">
        <v>255</v>
      </c>
      <c r="L15">
        <v>705</v>
      </c>
      <c r="M15">
        <v>90</v>
      </c>
      <c r="N15">
        <v>65</v>
      </c>
    </row>
    <row r="16" spans="1:14">
      <c r="A16" t="s">
        <v>288</v>
      </c>
      <c r="B16">
        <v>4371</v>
      </c>
      <c r="C16">
        <v>4293</v>
      </c>
      <c r="D16">
        <v>2249</v>
      </c>
      <c r="E16">
        <v>2157</v>
      </c>
      <c r="F16">
        <v>4573.6000000000004</v>
      </c>
      <c r="G16">
        <v>0.96</v>
      </c>
      <c r="H16">
        <v>1710</v>
      </c>
      <c r="I16">
        <v>985</v>
      </c>
      <c r="J16">
        <v>105</v>
      </c>
      <c r="K16">
        <v>155</v>
      </c>
      <c r="L16">
        <v>265</v>
      </c>
      <c r="M16">
        <v>170</v>
      </c>
      <c r="N16">
        <v>30</v>
      </c>
    </row>
    <row r="17" spans="1:14">
      <c r="A17" t="s">
        <v>289</v>
      </c>
      <c r="B17">
        <v>3995</v>
      </c>
      <c r="C17">
        <v>3376</v>
      </c>
      <c r="D17">
        <v>2607</v>
      </c>
      <c r="E17">
        <v>2405</v>
      </c>
      <c r="F17">
        <v>6072.4</v>
      </c>
      <c r="G17">
        <v>0.66</v>
      </c>
      <c r="H17">
        <v>1230</v>
      </c>
      <c r="I17">
        <v>645</v>
      </c>
      <c r="J17">
        <v>60</v>
      </c>
      <c r="K17">
        <v>65</v>
      </c>
      <c r="L17">
        <v>275</v>
      </c>
      <c r="M17">
        <v>150</v>
      </c>
      <c r="N17">
        <v>30</v>
      </c>
    </row>
    <row r="18" spans="1:14">
      <c r="A18" t="s">
        <v>290</v>
      </c>
      <c r="B18">
        <v>5879</v>
      </c>
      <c r="C18">
        <v>5968</v>
      </c>
      <c r="D18">
        <v>2992</v>
      </c>
      <c r="E18">
        <v>2865</v>
      </c>
      <c r="F18">
        <v>3477.7</v>
      </c>
      <c r="G18">
        <v>1.69</v>
      </c>
      <c r="H18">
        <v>2320</v>
      </c>
      <c r="I18">
        <v>1330</v>
      </c>
      <c r="J18">
        <v>100</v>
      </c>
      <c r="K18">
        <v>285</v>
      </c>
      <c r="L18">
        <v>370</v>
      </c>
      <c r="M18">
        <v>170</v>
      </c>
      <c r="N18">
        <v>65</v>
      </c>
    </row>
    <row r="19" spans="1:14">
      <c r="A19" t="s">
        <v>291</v>
      </c>
      <c r="B19">
        <v>4898</v>
      </c>
      <c r="C19">
        <v>4539</v>
      </c>
      <c r="D19">
        <v>2563</v>
      </c>
      <c r="E19">
        <v>2400</v>
      </c>
      <c r="F19">
        <v>6324.1</v>
      </c>
      <c r="G19">
        <v>0.77</v>
      </c>
      <c r="H19">
        <v>1995</v>
      </c>
      <c r="I19">
        <v>900</v>
      </c>
      <c r="J19">
        <v>95</v>
      </c>
      <c r="K19">
        <v>360</v>
      </c>
      <c r="L19">
        <v>450</v>
      </c>
      <c r="M19">
        <v>155</v>
      </c>
      <c r="N19">
        <v>40</v>
      </c>
    </row>
    <row r="20" spans="1:14">
      <c r="A20" t="s">
        <v>292</v>
      </c>
      <c r="B20">
        <v>4045</v>
      </c>
      <c r="C20">
        <v>3907</v>
      </c>
      <c r="D20">
        <v>1910</v>
      </c>
      <c r="E20">
        <v>1807</v>
      </c>
      <c r="F20">
        <v>2932.2</v>
      </c>
      <c r="G20">
        <v>1.38</v>
      </c>
      <c r="H20">
        <v>1585</v>
      </c>
      <c r="I20">
        <v>935</v>
      </c>
      <c r="J20">
        <v>95</v>
      </c>
      <c r="K20">
        <v>175</v>
      </c>
      <c r="L20">
        <v>170</v>
      </c>
      <c r="M20">
        <v>135</v>
      </c>
      <c r="N20">
        <v>80</v>
      </c>
    </row>
    <row r="21" spans="1:14">
      <c r="A21" t="s">
        <v>293</v>
      </c>
      <c r="B21">
        <v>4862</v>
      </c>
      <c r="C21">
        <v>4797</v>
      </c>
      <c r="D21">
        <v>2164</v>
      </c>
      <c r="E21">
        <v>2057</v>
      </c>
      <c r="F21">
        <v>4336.8</v>
      </c>
      <c r="G21">
        <v>1.1200000000000001</v>
      </c>
      <c r="H21">
        <v>1815</v>
      </c>
      <c r="I21">
        <v>1045</v>
      </c>
      <c r="J21">
        <v>95</v>
      </c>
      <c r="K21">
        <v>140</v>
      </c>
      <c r="L21">
        <v>275</v>
      </c>
      <c r="M21">
        <v>195</v>
      </c>
      <c r="N21">
        <v>60</v>
      </c>
    </row>
    <row r="22" spans="1:14">
      <c r="A22" t="s">
        <v>294</v>
      </c>
      <c r="B22">
        <v>4698</v>
      </c>
      <c r="C22">
        <v>4610</v>
      </c>
      <c r="D22">
        <v>2204</v>
      </c>
      <c r="E22">
        <v>2090</v>
      </c>
      <c r="F22">
        <v>4097.7</v>
      </c>
      <c r="G22">
        <v>1.1499999999999999</v>
      </c>
      <c r="H22">
        <v>1830</v>
      </c>
      <c r="I22">
        <v>1080</v>
      </c>
      <c r="J22">
        <v>150</v>
      </c>
      <c r="K22">
        <v>250</v>
      </c>
      <c r="L22">
        <v>220</v>
      </c>
      <c r="M22">
        <v>120</v>
      </c>
      <c r="N22">
        <v>15</v>
      </c>
    </row>
    <row r="23" spans="1:14">
      <c r="A23" t="s">
        <v>295</v>
      </c>
      <c r="B23">
        <v>3972</v>
      </c>
      <c r="C23">
        <v>3908</v>
      </c>
      <c r="D23">
        <v>1724</v>
      </c>
      <c r="E23">
        <v>1650</v>
      </c>
      <c r="F23">
        <v>1584.2</v>
      </c>
      <c r="G23">
        <v>2.5099999999999998</v>
      </c>
      <c r="H23">
        <v>1010</v>
      </c>
      <c r="I23">
        <v>620</v>
      </c>
      <c r="J23">
        <v>60</v>
      </c>
      <c r="K23">
        <v>50</v>
      </c>
      <c r="L23">
        <v>60</v>
      </c>
      <c r="M23">
        <v>150</v>
      </c>
      <c r="N23">
        <v>70</v>
      </c>
    </row>
    <row r="24" spans="1:14">
      <c r="A24" t="s">
        <v>296</v>
      </c>
      <c r="B24">
        <v>3223</v>
      </c>
      <c r="C24">
        <v>3178</v>
      </c>
      <c r="D24">
        <v>1822</v>
      </c>
      <c r="E24">
        <v>1717</v>
      </c>
      <c r="F24">
        <v>3083.6</v>
      </c>
      <c r="G24">
        <v>1.05</v>
      </c>
      <c r="H24">
        <v>720</v>
      </c>
      <c r="I24">
        <v>495</v>
      </c>
      <c r="J24">
        <v>40</v>
      </c>
      <c r="K24">
        <v>35</v>
      </c>
      <c r="L24">
        <v>70</v>
      </c>
      <c r="M24">
        <v>75</v>
      </c>
      <c r="N24">
        <v>0</v>
      </c>
    </row>
    <row r="25" spans="1:14">
      <c r="A25" t="s">
        <v>297</v>
      </c>
      <c r="B25">
        <v>5395</v>
      </c>
      <c r="C25">
        <v>5548</v>
      </c>
      <c r="D25">
        <v>2477</v>
      </c>
      <c r="E25">
        <v>2371</v>
      </c>
      <c r="F25">
        <v>3135.4</v>
      </c>
      <c r="G25">
        <v>1.72</v>
      </c>
      <c r="H25">
        <v>1530</v>
      </c>
      <c r="I25">
        <v>905</v>
      </c>
      <c r="J25">
        <v>85</v>
      </c>
      <c r="K25">
        <v>95</v>
      </c>
      <c r="L25">
        <v>215</v>
      </c>
      <c r="M25">
        <v>150</v>
      </c>
      <c r="N25">
        <v>80</v>
      </c>
    </row>
    <row r="26" spans="1:14">
      <c r="A26" t="s">
        <v>298</v>
      </c>
      <c r="B26">
        <v>2427</v>
      </c>
      <c r="C26">
        <v>2430</v>
      </c>
      <c r="D26">
        <v>976</v>
      </c>
      <c r="E26">
        <v>942</v>
      </c>
      <c r="F26">
        <v>1035.9000000000001</v>
      </c>
      <c r="G26">
        <v>2.34</v>
      </c>
      <c r="H26">
        <v>530</v>
      </c>
      <c r="I26">
        <v>390</v>
      </c>
      <c r="J26">
        <v>35</v>
      </c>
      <c r="K26">
        <v>20</v>
      </c>
      <c r="L26">
        <v>35</v>
      </c>
      <c r="M26">
        <v>50</v>
      </c>
      <c r="N26">
        <v>10</v>
      </c>
    </row>
    <row r="27" spans="1:14">
      <c r="A27" t="s">
        <v>299</v>
      </c>
      <c r="B27">
        <v>2973</v>
      </c>
      <c r="C27">
        <v>3030</v>
      </c>
      <c r="D27">
        <v>1169</v>
      </c>
      <c r="E27">
        <v>1127</v>
      </c>
      <c r="F27">
        <v>1023.8</v>
      </c>
      <c r="G27">
        <v>2.9</v>
      </c>
      <c r="H27">
        <v>910</v>
      </c>
      <c r="I27">
        <v>590</v>
      </c>
      <c r="J27">
        <v>50</v>
      </c>
      <c r="K27">
        <v>70</v>
      </c>
      <c r="L27">
        <v>80</v>
      </c>
      <c r="M27">
        <v>105</v>
      </c>
      <c r="N27">
        <v>10</v>
      </c>
    </row>
    <row r="28" spans="1:14">
      <c r="A28" t="s">
        <v>300</v>
      </c>
      <c r="B28">
        <v>6310</v>
      </c>
      <c r="C28">
        <v>6246</v>
      </c>
      <c r="D28">
        <v>3277</v>
      </c>
      <c r="E28">
        <v>3088</v>
      </c>
      <c r="F28">
        <v>2303.9</v>
      </c>
      <c r="G28">
        <v>2.74</v>
      </c>
      <c r="H28">
        <v>2395</v>
      </c>
      <c r="I28">
        <v>1400</v>
      </c>
      <c r="J28">
        <v>90</v>
      </c>
      <c r="K28">
        <v>305</v>
      </c>
      <c r="L28">
        <v>300</v>
      </c>
      <c r="M28">
        <v>195</v>
      </c>
      <c r="N28">
        <v>100</v>
      </c>
    </row>
    <row r="29" spans="1:14">
      <c r="A29" t="s">
        <v>301</v>
      </c>
      <c r="B29">
        <v>4830</v>
      </c>
      <c r="C29">
        <v>5185</v>
      </c>
      <c r="D29">
        <v>2590</v>
      </c>
      <c r="E29">
        <v>2499</v>
      </c>
      <c r="F29">
        <v>2632.3</v>
      </c>
      <c r="G29">
        <v>1.83</v>
      </c>
      <c r="H29">
        <v>2205</v>
      </c>
      <c r="I29">
        <v>1255</v>
      </c>
      <c r="J29">
        <v>130</v>
      </c>
      <c r="K29">
        <v>300</v>
      </c>
      <c r="L29">
        <v>270</v>
      </c>
      <c r="M29">
        <v>165</v>
      </c>
      <c r="N29">
        <v>85</v>
      </c>
    </row>
    <row r="30" spans="1:14">
      <c r="A30" t="s">
        <v>302</v>
      </c>
      <c r="B30">
        <v>6393</v>
      </c>
      <c r="C30">
        <v>6224</v>
      </c>
      <c r="D30">
        <v>3128</v>
      </c>
      <c r="E30">
        <v>2978</v>
      </c>
      <c r="F30">
        <v>2551.6</v>
      </c>
      <c r="G30">
        <v>2.5099999999999998</v>
      </c>
      <c r="H30">
        <v>2580</v>
      </c>
      <c r="I30">
        <v>1685</v>
      </c>
      <c r="J30">
        <v>145</v>
      </c>
      <c r="K30">
        <v>275</v>
      </c>
      <c r="L30">
        <v>215</v>
      </c>
      <c r="M30">
        <v>175</v>
      </c>
      <c r="N30">
        <v>85</v>
      </c>
    </row>
    <row r="31" spans="1:14">
      <c r="A31" t="s">
        <v>303</v>
      </c>
      <c r="B31">
        <v>4560</v>
      </c>
      <c r="C31">
        <v>4514</v>
      </c>
      <c r="D31">
        <v>1954</v>
      </c>
      <c r="E31">
        <v>1851</v>
      </c>
      <c r="F31">
        <v>1032.0999999999999</v>
      </c>
      <c r="G31">
        <v>4.42</v>
      </c>
      <c r="H31">
        <v>1200</v>
      </c>
      <c r="I31">
        <v>885</v>
      </c>
      <c r="J31">
        <v>55</v>
      </c>
      <c r="K31">
        <v>65</v>
      </c>
      <c r="L31">
        <v>80</v>
      </c>
      <c r="M31">
        <v>60</v>
      </c>
      <c r="N31">
        <v>50</v>
      </c>
    </row>
    <row r="32" spans="1:14">
      <c r="A32" t="s">
        <v>304</v>
      </c>
      <c r="B32">
        <v>6513</v>
      </c>
      <c r="C32">
        <v>5977</v>
      </c>
      <c r="D32">
        <v>2456</v>
      </c>
      <c r="E32">
        <v>2317</v>
      </c>
      <c r="F32">
        <v>2803.7</v>
      </c>
      <c r="G32">
        <v>2.3199999999999998</v>
      </c>
      <c r="H32">
        <v>2095</v>
      </c>
      <c r="I32">
        <v>1375</v>
      </c>
      <c r="J32">
        <v>115</v>
      </c>
      <c r="K32">
        <v>275</v>
      </c>
      <c r="L32">
        <v>200</v>
      </c>
      <c r="M32">
        <v>90</v>
      </c>
      <c r="N32">
        <v>40</v>
      </c>
    </row>
    <row r="33" spans="1:14">
      <c r="A33" t="s">
        <v>305</v>
      </c>
      <c r="B33">
        <v>3781</v>
      </c>
      <c r="C33">
        <v>3672</v>
      </c>
      <c r="D33">
        <v>1458</v>
      </c>
      <c r="E33">
        <v>1399</v>
      </c>
      <c r="F33">
        <v>1518.8</v>
      </c>
      <c r="G33">
        <v>2.4900000000000002</v>
      </c>
      <c r="H33">
        <v>985</v>
      </c>
      <c r="I33">
        <v>730</v>
      </c>
      <c r="J33">
        <v>70</v>
      </c>
      <c r="K33">
        <v>85</v>
      </c>
      <c r="L33">
        <v>40</v>
      </c>
      <c r="M33">
        <v>35</v>
      </c>
      <c r="N33">
        <v>25</v>
      </c>
    </row>
    <row r="34" spans="1:14">
      <c r="A34" t="s">
        <v>306</v>
      </c>
      <c r="B34">
        <v>3568</v>
      </c>
      <c r="C34">
        <v>3477</v>
      </c>
      <c r="D34">
        <v>1329</v>
      </c>
      <c r="E34">
        <v>1262</v>
      </c>
      <c r="F34">
        <v>2573.4</v>
      </c>
      <c r="G34">
        <v>1.39</v>
      </c>
      <c r="H34">
        <v>1130</v>
      </c>
      <c r="I34">
        <v>800</v>
      </c>
      <c r="J34">
        <v>90</v>
      </c>
      <c r="K34">
        <v>135</v>
      </c>
      <c r="L34">
        <v>30</v>
      </c>
      <c r="M34">
        <v>45</v>
      </c>
      <c r="N34">
        <v>35</v>
      </c>
    </row>
    <row r="35" spans="1:14">
      <c r="A35" t="s">
        <v>307</v>
      </c>
      <c r="B35">
        <v>3994</v>
      </c>
      <c r="C35">
        <v>3871</v>
      </c>
      <c r="D35">
        <v>1512</v>
      </c>
      <c r="E35">
        <v>1440</v>
      </c>
      <c r="F35">
        <v>2994.5</v>
      </c>
      <c r="G35">
        <v>1.33</v>
      </c>
      <c r="H35">
        <v>1305</v>
      </c>
      <c r="I35">
        <v>970</v>
      </c>
      <c r="J35">
        <v>95</v>
      </c>
      <c r="K35">
        <v>85</v>
      </c>
      <c r="L35">
        <v>40</v>
      </c>
      <c r="M35">
        <v>75</v>
      </c>
      <c r="N35">
        <v>45</v>
      </c>
    </row>
    <row r="36" spans="1:14">
      <c r="A36" t="s">
        <v>308</v>
      </c>
      <c r="B36">
        <v>3753</v>
      </c>
      <c r="C36">
        <v>3585</v>
      </c>
      <c r="D36">
        <v>1761</v>
      </c>
      <c r="E36">
        <v>1653</v>
      </c>
      <c r="F36">
        <v>3777.2</v>
      </c>
      <c r="G36">
        <v>0.99</v>
      </c>
      <c r="H36">
        <v>1530</v>
      </c>
      <c r="I36">
        <v>915</v>
      </c>
      <c r="J36">
        <v>120</v>
      </c>
      <c r="K36">
        <v>180</v>
      </c>
      <c r="L36">
        <v>180</v>
      </c>
      <c r="M36">
        <v>90</v>
      </c>
      <c r="N36">
        <v>40</v>
      </c>
    </row>
    <row r="37" spans="1:14">
      <c r="A37" t="s">
        <v>309</v>
      </c>
      <c r="B37">
        <v>2800</v>
      </c>
      <c r="C37">
        <v>2591</v>
      </c>
      <c r="D37">
        <v>1184</v>
      </c>
      <c r="E37">
        <v>1139</v>
      </c>
      <c r="F37">
        <v>3045.5</v>
      </c>
      <c r="G37">
        <v>0.92</v>
      </c>
      <c r="H37">
        <v>1175</v>
      </c>
      <c r="I37">
        <v>710</v>
      </c>
      <c r="J37">
        <v>55</v>
      </c>
      <c r="K37">
        <v>165</v>
      </c>
      <c r="L37">
        <v>130</v>
      </c>
      <c r="M37">
        <v>60</v>
      </c>
      <c r="N37">
        <v>45</v>
      </c>
    </row>
    <row r="38" spans="1:14">
      <c r="A38" t="s">
        <v>310</v>
      </c>
      <c r="B38">
        <v>3132</v>
      </c>
      <c r="C38">
        <v>3188</v>
      </c>
      <c r="D38">
        <v>1530</v>
      </c>
      <c r="E38">
        <v>1447</v>
      </c>
      <c r="F38">
        <v>2275</v>
      </c>
      <c r="G38">
        <v>1.38</v>
      </c>
      <c r="H38">
        <v>1055</v>
      </c>
      <c r="I38">
        <v>615</v>
      </c>
      <c r="J38">
        <v>35</v>
      </c>
      <c r="K38">
        <v>140</v>
      </c>
      <c r="L38">
        <v>130</v>
      </c>
      <c r="M38">
        <v>90</v>
      </c>
      <c r="N38">
        <v>45</v>
      </c>
    </row>
    <row r="39" spans="1:14">
      <c r="A39" t="s">
        <v>311</v>
      </c>
      <c r="B39">
        <v>5388</v>
      </c>
      <c r="C39">
        <v>5242</v>
      </c>
      <c r="D39">
        <v>2398</v>
      </c>
      <c r="E39">
        <v>2297</v>
      </c>
      <c r="F39">
        <v>2401.4</v>
      </c>
      <c r="G39">
        <v>2.2400000000000002</v>
      </c>
      <c r="H39">
        <v>1770</v>
      </c>
      <c r="I39">
        <v>1195</v>
      </c>
      <c r="J39">
        <v>115</v>
      </c>
      <c r="K39">
        <v>165</v>
      </c>
      <c r="L39">
        <v>130</v>
      </c>
      <c r="M39">
        <v>125</v>
      </c>
      <c r="N39">
        <v>45</v>
      </c>
    </row>
    <row r="40" spans="1:14">
      <c r="A40" t="s">
        <v>312</v>
      </c>
      <c r="B40">
        <v>5427</v>
      </c>
      <c r="C40">
        <v>5049</v>
      </c>
      <c r="D40">
        <v>3038</v>
      </c>
      <c r="E40">
        <v>2931</v>
      </c>
      <c r="F40">
        <v>4137.1000000000004</v>
      </c>
      <c r="G40">
        <v>1.31</v>
      </c>
      <c r="H40">
        <v>2315</v>
      </c>
      <c r="I40">
        <v>1510</v>
      </c>
      <c r="J40">
        <v>115</v>
      </c>
      <c r="K40">
        <v>250</v>
      </c>
      <c r="L40">
        <v>260</v>
      </c>
      <c r="M40">
        <v>110</v>
      </c>
      <c r="N40">
        <v>65</v>
      </c>
    </row>
    <row r="41" spans="1:14">
      <c r="A41" t="s">
        <v>313</v>
      </c>
      <c r="B41">
        <v>4585</v>
      </c>
      <c r="C41">
        <v>4545</v>
      </c>
      <c r="D41">
        <v>2063</v>
      </c>
      <c r="E41">
        <v>1989</v>
      </c>
      <c r="F41">
        <v>2580.5</v>
      </c>
      <c r="G41">
        <v>1.78</v>
      </c>
      <c r="H41">
        <v>1905</v>
      </c>
      <c r="I41">
        <v>1285</v>
      </c>
      <c r="J41">
        <v>60</v>
      </c>
      <c r="K41">
        <v>160</v>
      </c>
      <c r="L41">
        <v>180</v>
      </c>
      <c r="M41">
        <v>160</v>
      </c>
      <c r="N41">
        <v>60</v>
      </c>
    </row>
    <row r="42" spans="1:14">
      <c r="A42" t="s">
        <v>314</v>
      </c>
      <c r="B42">
        <v>8610</v>
      </c>
      <c r="C42">
        <v>8454</v>
      </c>
      <c r="D42">
        <v>3943</v>
      </c>
      <c r="E42">
        <v>3781</v>
      </c>
      <c r="F42">
        <v>3623.3</v>
      </c>
      <c r="G42">
        <v>2.38</v>
      </c>
      <c r="H42">
        <v>3525</v>
      </c>
      <c r="I42">
        <v>2285</v>
      </c>
      <c r="J42">
        <v>175</v>
      </c>
      <c r="K42">
        <v>445</v>
      </c>
      <c r="L42">
        <v>310</v>
      </c>
      <c r="M42">
        <v>220</v>
      </c>
      <c r="N42">
        <v>90</v>
      </c>
    </row>
    <row r="43" spans="1:14">
      <c r="A43" t="s">
        <v>315</v>
      </c>
      <c r="B43">
        <v>5024</v>
      </c>
      <c r="C43">
        <v>4780</v>
      </c>
      <c r="D43">
        <v>2110</v>
      </c>
      <c r="E43">
        <v>2033</v>
      </c>
      <c r="F43">
        <v>1871.2</v>
      </c>
      <c r="G43">
        <v>2.68</v>
      </c>
      <c r="H43">
        <v>2005</v>
      </c>
      <c r="I43">
        <v>1365</v>
      </c>
      <c r="J43">
        <v>80</v>
      </c>
      <c r="K43">
        <v>205</v>
      </c>
      <c r="L43">
        <v>125</v>
      </c>
      <c r="M43">
        <v>145</v>
      </c>
      <c r="N43">
        <v>85</v>
      </c>
    </row>
    <row r="44" spans="1:14">
      <c r="A44" t="s">
        <v>316</v>
      </c>
      <c r="B44">
        <v>4440</v>
      </c>
      <c r="C44">
        <v>4459</v>
      </c>
      <c r="D44">
        <v>1627</v>
      </c>
      <c r="E44">
        <v>1575</v>
      </c>
      <c r="F44">
        <v>331.2</v>
      </c>
      <c r="G44">
        <v>13.41</v>
      </c>
      <c r="H44">
        <v>1705</v>
      </c>
      <c r="I44">
        <v>1390</v>
      </c>
      <c r="J44">
        <v>55</v>
      </c>
      <c r="K44">
        <v>95</v>
      </c>
      <c r="L44">
        <v>40</v>
      </c>
      <c r="M44">
        <v>65</v>
      </c>
      <c r="N44">
        <v>60</v>
      </c>
    </row>
    <row r="45" spans="1:14">
      <c r="A45" t="s">
        <v>317</v>
      </c>
      <c r="B45">
        <v>6142</v>
      </c>
      <c r="C45">
        <v>6086</v>
      </c>
      <c r="D45">
        <v>2438</v>
      </c>
      <c r="E45">
        <v>2377</v>
      </c>
      <c r="F45">
        <v>2027.3</v>
      </c>
      <c r="G45">
        <v>3.03</v>
      </c>
      <c r="H45">
        <v>2455</v>
      </c>
      <c r="I45">
        <v>1875</v>
      </c>
      <c r="J45">
        <v>145</v>
      </c>
      <c r="K45">
        <v>205</v>
      </c>
      <c r="L45">
        <v>65</v>
      </c>
      <c r="M45">
        <v>115</v>
      </c>
      <c r="N45">
        <v>50</v>
      </c>
    </row>
    <row r="46" spans="1:14">
      <c r="A46" t="s">
        <v>318</v>
      </c>
      <c r="B46">
        <v>6552</v>
      </c>
      <c r="C46">
        <v>6523</v>
      </c>
      <c r="D46">
        <v>2456</v>
      </c>
      <c r="E46">
        <v>2383</v>
      </c>
      <c r="F46">
        <v>2342.8000000000002</v>
      </c>
      <c r="G46">
        <v>2.8</v>
      </c>
      <c r="H46">
        <v>2770</v>
      </c>
      <c r="I46">
        <v>2115</v>
      </c>
      <c r="J46">
        <v>155</v>
      </c>
      <c r="K46">
        <v>245</v>
      </c>
      <c r="L46">
        <v>85</v>
      </c>
      <c r="M46">
        <v>110</v>
      </c>
      <c r="N46">
        <v>50</v>
      </c>
    </row>
    <row r="47" spans="1:14">
      <c r="A47" t="s">
        <v>319</v>
      </c>
      <c r="B47">
        <v>3312</v>
      </c>
      <c r="C47">
        <v>3168</v>
      </c>
      <c r="D47">
        <v>1481</v>
      </c>
      <c r="E47">
        <v>1403</v>
      </c>
      <c r="F47">
        <v>2099.9</v>
      </c>
      <c r="G47">
        <v>1.58</v>
      </c>
      <c r="H47">
        <v>1395</v>
      </c>
      <c r="I47">
        <v>1010</v>
      </c>
      <c r="J47">
        <v>45</v>
      </c>
      <c r="K47">
        <v>150</v>
      </c>
      <c r="L47">
        <v>50</v>
      </c>
      <c r="M47">
        <v>80</v>
      </c>
      <c r="N47">
        <v>50</v>
      </c>
    </row>
    <row r="48" spans="1:14">
      <c r="A48" t="s">
        <v>320</v>
      </c>
      <c r="B48">
        <v>7612</v>
      </c>
      <c r="C48">
        <v>7568</v>
      </c>
      <c r="D48">
        <v>3264</v>
      </c>
      <c r="E48">
        <v>3134</v>
      </c>
      <c r="F48">
        <v>1584.8</v>
      </c>
      <c r="G48">
        <v>4.8</v>
      </c>
      <c r="H48">
        <v>3200</v>
      </c>
      <c r="I48">
        <v>2290</v>
      </c>
      <c r="J48">
        <v>205</v>
      </c>
      <c r="K48">
        <v>320</v>
      </c>
      <c r="L48">
        <v>185</v>
      </c>
      <c r="M48">
        <v>155</v>
      </c>
      <c r="N48">
        <v>45</v>
      </c>
    </row>
    <row r="49" spans="1:14">
      <c r="A49" t="s">
        <v>321</v>
      </c>
      <c r="B49">
        <v>5447</v>
      </c>
      <c r="C49">
        <v>5138</v>
      </c>
      <c r="D49">
        <v>2380</v>
      </c>
      <c r="E49">
        <v>2255</v>
      </c>
      <c r="F49">
        <v>1417.9</v>
      </c>
      <c r="G49">
        <v>3.84</v>
      </c>
      <c r="H49">
        <v>1700</v>
      </c>
      <c r="I49">
        <v>1250</v>
      </c>
      <c r="J49">
        <v>120</v>
      </c>
      <c r="K49">
        <v>95</v>
      </c>
      <c r="L49">
        <v>95</v>
      </c>
      <c r="M49">
        <v>110</v>
      </c>
      <c r="N49">
        <v>30</v>
      </c>
    </row>
    <row r="50" spans="1:14">
      <c r="A50" t="s">
        <v>322</v>
      </c>
      <c r="B50">
        <v>3814</v>
      </c>
      <c r="C50">
        <v>3926</v>
      </c>
      <c r="D50">
        <v>1618</v>
      </c>
      <c r="E50">
        <v>1577</v>
      </c>
      <c r="F50">
        <v>900.6</v>
      </c>
      <c r="G50">
        <v>4.24</v>
      </c>
      <c r="H50">
        <v>995</v>
      </c>
      <c r="I50">
        <v>770</v>
      </c>
      <c r="J50">
        <v>75</v>
      </c>
      <c r="K50">
        <v>35</v>
      </c>
      <c r="L50">
        <v>50</v>
      </c>
      <c r="M50">
        <v>45</v>
      </c>
      <c r="N50">
        <v>20</v>
      </c>
    </row>
    <row r="51" spans="1:14">
      <c r="A51" t="s">
        <v>323</v>
      </c>
      <c r="B51">
        <v>6561</v>
      </c>
      <c r="C51">
        <v>6305</v>
      </c>
      <c r="D51">
        <v>2571</v>
      </c>
      <c r="E51">
        <v>2493</v>
      </c>
      <c r="F51">
        <v>1372.4</v>
      </c>
      <c r="G51">
        <v>4.78</v>
      </c>
      <c r="H51">
        <v>1865</v>
      </c>
      <c r="I51">
        <v>1485</v>
      </c>
      <c r="J51">
        <v>135</v>
      </c>
      <c r="K51">
        <v>45</v>
      </c>
      <c r="L51">
        <v>110</v>
      </c>
      <c r="M51">
        <v>55</v>
      </c>
      <c r="N51">
        <v>35</v>
      </c>
    </row>
    <row r="52" spans="1:14">
      <c r="A52" t="s">
        <v>324</v>
      </c>
      <c r="B52">
        <v>4266</v>
      </c>
      <c r="C52">
        <v>4243</v>
      </c>
      <c r="D52">
        <v>1825</v>
      </c>
      <c r="E52">
        <v>1757</v>
      </c>
      <c r="F52">
        <v>688.1</v>
      </c>
      <c r="G52">
        <v>6.2</v>
      </c>
      <c r="H52">
        <v>1295</v>
      </c>
      <c r="I52">
        <v>1055</v>
      </c>
      <c r="J52">
        <v>85</v>
      </c>
      <c r="K52">
        <v>35</v>
      </c>
      <c r="L52">
        <v>55</v>
      </c>
      <c r="M52">
        <v>35</v>
      </c>
      <c r="N52">
        <v>25</v>
      </c>
    </row>
    <row r="53" spans="1:14">
      <c r="A53" t="s">
        <v>325</v>
      </c>
      <c r="B53">
        <v>8454</v>
      </c>
      <c r="C53">
        <v>7787</v>
      </c>
      <c r="D53">
        <v>3668</v>
      </c>
      <c r="E53">
        <v>3555</v>
      </c>
      <c r="F53">
        <v>254</v>
      </c>
      <c r="G53">
        <v>33.28</v>
      </c>
      <c r="H53">
        <v>2945</v>
      </c>
      <c r="I53">
        <v>2410</v>
      </c>
      <c r="J53">
        <v>140</v>
      </c>
      <c r="K53">
        <v>130</v>
      </c>
      <c r="L53">
        <v>80</v>
      </c>
      <c r="M53">
        <v>80</v>
      </c>
      <c r="N53">
        <v>95</v>
      </c>
    </row>
    <row r="54" spans="1:14">
      <c r="A54" t="s">
        <v>326</v>
      </c>
      <c r="B54">
        <v>7706</v>
      </c>
      <c r="C54">
        <v>6563</v>
      </c>
      <c r="D54">
        <v>3322</v>
      </c>
      <c r="E54">
        <v>3140</v>
      </c>
      <c r="F54">
        <v>619.1</v>
      </c>
      <c r="G54">
        <v>12.45</v>
      </c>
      <c r="H54">
        <v>3010</v>
      </c>
      <c r="I54">
        <v>2240</v>
      </c>
      <c r="J54">
        <v>190</v>
      </c>
      <c r="K54">
        <v>205</v>
      </c>
      <c r="L54">
        <v>135</v>
      </c>
      <c r="M54">
        <v>115</v>
      </c>
      <c r="N54">
        <v>120</v>
      </c>
    </row>
    <row r="55" spans="1:14">
      <c r="A55" t="s">
        <v>327</v>
      </c>
      <c r="B55" s="1">
        <v>120</v>
      </c>
      <c r="C55" s="1" t="s">
        <v>328</v>
      </c>
      <c r="D55" s="1">
        <v>41</v>
      </c>
      <c r="E55" s="1">
        <v>39</v>
      </c>
      <c r="F55" s="1">
        <v>554.29999999999995</v>
      </c>
      <c r="G55" s="1">
        <v>0.22</v>
      </c>
      <c r="H55">
        <v>35</v>
      </c>
      <c r="I55">
        <v>20</v>
      </c>
      <c r="J55">
        <v>0</v>
      </c>
      <c r="K55">
        <v>0</v>
      </c>
      <c r="L55">
        <v>0</v>
      </c>
      <c r="M55">
        <v>0</v>
      </c>
      <c r="N55">
        <v>0</v>
      </c>
    </row>
    <row r="56" spans="1:14">
      <c r="A56" t="s">
        <v>329</v>
      </c>
      <c r="B56">
        <v>1839</v>
      </c>
      <c r="C56">
        <v>1842</v>
      </c>
      <c r="D56">
        <v>991</v>
      </c>
      <c r="E56">
        <v>936</v>
      </c>
      <c r="F56">
        <v>2590.1</v>
      </c>
      <c r="G56">
        <v>0.71</v>
      </c>
      <c r="H56">
        <v>650</v>
      </c>
      <c r="I56">
        <v>435</v>
      </c>
      <c r="J56">
        <v>40</v>
      </c>
      <c r="K56">
        <v>80</v>
      </c>
      <c r="L56">
        <v>70</v>
      </c>
      <c r="M56">
        <v>10</v>
      </c>
      <c r="N56">
        <v>15</v>
      </c>
    </row>
    <row r="57" spans="1:14">
      <c r="A57" t="s">
        <v>330</v>
      </c>
      <c r="B57">
        <v>3869</v>
      </c>
      <c r="C57">
        <v>3845</v>
      </c>
      <c r="D57">
        <v>1853</v>
      </c>
      <c r="E57">
        <v>1775</v>
      </c>
      <c r="F57">
        <v>2053</v>
      </c>
      <c r="G57">
        <v>1.88</v>
      </c>
      <c r="H57">
        <v>1345</v>
      </c>
      <c r="I57">
        <v>925</v>
      </c>
      <c r="J57">
        <v>60</v>
      </c>
      <c r="K57">
        <v>150</v>
      </c>
      <c r="L57">
        <v>105</v>
      </c>
      <c r="M57">
        <v>65</v>
      </c>
      <c r="N57">
        <v>40</v>
      </c>
    </row>
    <row r="58" spans="1:14">
      <c r="A58" t="s">
        <v>331</v>
      </c>
      <c r="B58">
        <v>14026</v>
      </c>
      <c r="C58">
        <v>9363</v>
      </c>
      <c r="D58">
        <v>6601</v>
      </c>
      <c r="E58">
        <v>6318</v>
      </c>
      <c r="F58">
        <v>2181.6999999999998</v>
      </c>
      <c r="G58">
        <v>6.43</v>
      </c>
      <c r="H58">
        <v>6270</v>
      </c>
      <c r="I58">
        <v>4555</v>
      </c>
      <c r="J58">
        <v>375</v>
      </c>
      <c r="K58">
        <v>425</v>
      </c>
      <c r="L58">
        <v>615</v>
      </c>
      <c r="M58">
        <v>155</v>
      </c>
      <c r="N58">
        <v>150</v>
      </c>
    </row>
    <row r="59" spans="1:14">
      <c r="A59" t="s">
        <v>332</v>
      </c>
      <c r="B59">
        <v>12563</v>
      </c>
      <c r="C59">
        <v>10030</v>
      </c>
      <c r="D59">
        <v>5321</v>
      </c>
      <c r="E59">
        <v>5055</v>
      </c>
      <c r="F59">
        <v>750.3</v>
      </c>
      <c r="G59">
        <v>16.739999999999998</v>
      </c>
      <c r="H59">
        <v>5330</v>
      </c>
      <c r="I59">
        <v>4415</v>
      </c>
      <c r="J59">
        <v>275</v>
      </c>
      <c r="K59">
        <v>285</v>
      </c>
      <c r="L59">
        <v>140</v>
      </c>
      <c r="M59">
        <v>90</v>
      </c>
      <c r="N59">
        <v>120</v>
      </c>
    </row>
    <row r="60" spans="1:14">
      <c r="A60" t="s">
        <v>333</v>
      </c>
      <c r="B60">
        <v>9133</v>
      </c>
      <c r="C60">
        <v>8229</v>
      </c>
      <c r="D60">
        <v>3870</v>
      </c>
      <c r="E60">
        <v>3682</v>
      </c>
      <c r="F60">
        <v>2808.1</v>
      </c>
      <c r="G60">
        <v>3.25</v>
      </c>
      <c r="H60">
        <v>3850</v>
      </c>
      <c r="I60">
        <v>2930</v>
      </c>
      <c r="J60">
        <v>310</v>
      </c>
      <c r="K60">
        <v>135</v>
      </c>
      <c r="L60">
        <v>220</v>
      </c>
      <c r="M60">
        <v>120</v>
      </c>
      <c r="N60">
        <v>140</v>
      </c>
    </row>
    <row r="61" spans="1:14">
      <c r="A61" t="s">
        <v>334</v>
      </c>
      <c r="B61">
        <v>6121</v>
      </c>
      <c r="C61">
        <v>5827</v>
      </c>
      <c r="D61">
        <v>2511</v>
      </c>
      <c r="E61">
        <v>2445</v>
      </c>
      <c r="F61">
        <v>1733.5</v>
      </c>
      <c r="G61">
        <v>3.53</v>
      </c>
      <c r="H61">
        <v>2395</v>
      </c>
      <c r="I61">
        <v>1920</v>
      </c>
      <c r="J61">
        <v>135</v>
      </c>
      <c r="K61">
        <v>95</v>
      </c>
      <c r="L61">
        <v>115</v>
      </c>
      <c r="M61">
        <v>80</v>
      </c>
      <c r="N61">
        <v>60</v>
      </c>
    </row>
    <row r="62" spans="1:14">
      <c r="A62" t="s">
        <v>335</v>
      </c>
      <c r="B62">
        <v>1733</v>
      </c>
      <c r="C62">
        <v>1755</v>
      </c>
      <c r="D62">
        <v>697</v>
      </c>
      <c r="E62">
        <v>669</v>
      </c>
      <c r="F62">
        <v>327.60000000000002</v>
      </c>
      <c r="G62">
        <v>5.29</v>
      </c>
      <c r="H62">
        <v>885</v>
      </c>
      <c r="I62">
        <v>660</v>
      </c>
      <c r="J62">
        <v>55</v>
      </c>
      <c r="K62">
        <v>45</v>
      </c>
      <c r="L62">
        <v>50</v>
      </c>
      <c r="M62">
        <v>40</v>
      </c>
      <c r="N62">
        <v>35</v>
      </c>
    </row>
    <row r="63" spans="1:14">
      <c r="A63" t="s">
        <v>336</v>
      </c>
      <c r="B63">
        <v>10862</v>
      </c>
      <c r="C63">
        <v>7720</v>
      </c>
      <c r="D63">
        <v>4176</v>
      </c>
      <c r="E63">
        <v>3995</v>
      </c>
      <c r="F63">
        <v>720.7</v>
      </c>
      <c r="G63">
        <v>15.07</v>
      </c>
      <c r="H63">
        <v>4575</v>
      </c>
      <c r="I63">
        <v>3730</v>
      </c>
      <c r="J63">
        <v>285</v>
      </c>
      <c r="K63">
        <v>175</v>
      </c>
      <c r="L63">
        <v>185</v>
      </c>
      <c r="M63">
        <v>80</v>
      </c>
      <c r="N63">
        <v>110</v>
      </c>
    </row>
    <row r="64" spans="1:14">
      <c r="A64" t="s">
        <v>337</v>
      </c>
      <c r="B64">
        <v>3173</v>
      </c>
      <c r="C64">
        <v>1788</v>
      </c>
      <c r="D64">
        <v>1339</v>
      </c>
      <c r="E64">
        <v>1277</v>
      </c>
      <c r="F64">
        <v>840.7</v>
      </c>
      <c r="G64">
        <v>3.77</v>
      </c>
      <c r="H64">
        <v>1125</v>
      </c>
      <c r="I64">
        <v>865</v>
      </c>
      <c r="J64">
        <v>95</v>
      </c>
      <c r="K64">
        <v>60</v>
      </c>
      <c r="L64">
        <v>45</v>
      </c>
      <c r="M64">
        <v>0</v>
      </c>
      <c r="N64">
        <v>60</v>
      </c>
    </row>
    <row r="65" spans="1:14">
      <c r="A65" t="s">
        <v>338</v>
      </c>
      <c r="B65">
        <v>5271</v>
      </c>
      <c r="C65">
        <v>5021</v>
      </c>
      <c r="D65">
        <v>2084</v>
      </c>
      <c r="E65">
        <v>2019</v>
      </c>
      <c r="F65">
        <v>1583.1</v>
      </c>
      <c r="G65">
        <v>3.33</v>
      </c>
      <c r="H65">
        <v>2185</v>
      </c>
      <c r="I65">
        <v>1795</v>
      </c>
      <c r="J65">
        <v>95</v>
      </c>
      <c r="K65">
        <v>115</v>
      </c>
      <c r="L65">
        <v>25</v>
      </c>
      <c r="M65">
        <v>55</v>
      </c>
      <c r="N65">
        <v>100</v>
      </c>
    </row>
    <row r="66" spans="1:14">
      <c r="A66" t="s">
        <v>339</v>
      </c>
      <c r="B66">
        <v>2663</v>
      </c>
      <c r="C66">
        <v>2468</v>
      </c>
      <c r="D66">
        <v>1057</v>
      </c>
      <c r="E66">
        <v>1018</v>
      </c>
      <c r="F66">
        <v>1534.9</v>
      </c>
      <c r="G66">
        <v>1.74</v>
      </c>
      <c r="H66">
        <v>1110</v>
      </c>
      <c r="I66">
        <v>880</v>
      </c>
      <c r="J66">
        <v>60</v>
      </c>
      <c r="K66">
        <v>95</v>
      </c>
      <c r="L66">
        <v>40</v>
      </c>
      <c r="M66">
        <v>15</v>
      </c>
      <c r="N66">
        <v>25</v>
      </c>
    </row>
    <row r="67" spans="1:14">
      <c r="A67" t="s">
        <v>340</v>
      </c>
      <c r="B67">
        <v>2482</v>
      </c>
      <c r="C67">
        <v>2225</v>
      </c>
      <c r="D67">
        <v>927</v>
      </c>
      <c r="E67">
        <v>906</v>
      </c>
      <c r="F67">
        <v>65.3</v>
      </c>
      <c r="G67">
        <v>38.01</v>
      </c>
      <c r="H67">
        <v>965</v>
      </c>
      <c r="I67">
        <v>855</v>
      </c>
      <c r="J67">
        <v>35</v>
      </c>
      <c r="K67">
        <v>0</v>
      </c>
      <c r="L67">
        <v>40</v>
      </c>
      <c r="M67">
        <v>0</v>
      </c>
      <c r="N67">
        <v>35</v>
      </c>
    </row>
    <row r="68" spans="1:14">
      <c r="A68" t="s">
        <v>341</v>
      </c>
      <c r="B68">
        <v>221</v>
      </c>
      <c r="C68">
        <v>129</v>
      </c>
      <c r="D68">
        <v>88</v>
      </c>
      <c r="E68">
        <v>80</v>
      </c>
      <c r="F68">
        <v>83.9</v>
      </c>
      <c r="G68">
        <v>2.64</v>
      </c>
      <c r="H68">
        <v>60</v>
      </c>
      <c r="I68">
        <v>50</v>
      </c>
      <c r="J68">
        <v>0</v>
      </c>
      <c r="K68">
        <v>0</v>
      </c>
      <c r="L68">
        <v>0</v>
      </c>
      <c r="M68">
        <v>0</v>
      </c>
      <c r="N68">
        <v>0</v>
      </c>
    </row>
    <row r="69" spans="1:14">
      <c r="A69" t="s">
        <v>342</v>
      </c>
      <c r="B69">
        <v>5067</v>
      </c>
      <c r="C69">
        <v>4708</v>
      </c>
      <c r="D69">
        <v>1938</v>
      </c>
      <c r="E69">
        <v>1856</v>
      </c>
      <c r="F69">
        <v>72.8</v>
      </c>
      <c r="G69">
        <v>69.569999999999993</v>
      </c>
      <c r="H69">
        <v>1660</v>
      </c>
      <c r="I69">
        <v>1430</v>
      </c>
      <c r="J69">
        <v>70</v>
      </c>
      <c r="K69">
        <v>40</v>
      </c>
      <c r="L69">
        <v>35</v>
      </c>
      <c r="M69">
        <v>30</v>
      </c>
      <c r="N69">
        <v>50</v>
      </c>
    </row>
    <row r="70" spans="1:14">
      <c r="A70" t="s">
        <v>343</v>
      </c>
      <c r="B70">
        <v>2623</v>
      </c>
      <c r="C70">
        <v>2608</v>
      </c>
      <c r="D70">
        <v>1296</v>
      </c>
      <c r="E70">
        <v>1212</v>
      </c>
      <c r="F70">
        <v>81.7</v>
      </c>
      <c r="G70">
        <v>32.11</v>
      </c>
      <c r="H70">
        <v>1005</v>
      </c>
      <c r="I70">
        <v>805</v>
      </c>
      <c r="J70">
        <v>35</v>
      </c>
      <c r="K70">
        <v>40</v>
      </c>
      <c r="L70">
        <v>30</v>
      </c>
      <c r="M70">
        <v>40</v>
      </c>
      <c r="N70">
        <v>50</v>
      </c>
    </row>
    <row r="71" spans="1:14">
      <c r="A71" t="s">
        <v>344</v>
      </c>
      <c r="B71">
        <v>5132</v>
      </c>
      <c r="C71">
        <v>4670</v>
      </c>
      <c r="D71">
        <v>2459</v>
      </c>
      <c r="E71">
        <v>2202</v>
      </c>
      <c r="F71">
        <v>23.2</v>
      </c>
      <c r="G71">
        <v>221.41</v>
      </c>
      <c r="H71">
        <v>1895</v>
      </c>
      <c r="I71">
        <v>1695</v>
      </c>
      <c r="J71">
        <v>55</v>
      </c>
      <c r="K71">
        <v>40</v>
      </c>
      <c r="L71">
        <v>55</v>
      </c>
      <c r="M71">
        <v>0</v>
      </c>
      <c r="N71">
        <v>45</v>
      </c>
    </row>
    <row r="72" spans="1:14">
      <c r="A72" t="s">
        <v>345</v>
      </c>
      <c r="B72">
        <v>230</v>
      </c>
      <c r="C72">
        <v>225</v>
      </c>
      <c r="D72">
        <v>97</v>
      </c>
      <c r="E72">
        <v>91</v>
      </c>
      <c r="F72">
        <v>307.8</v>
      </c>
      <c r="G72">
        <v>0.75</v>
      </c>
      <c r="H72">
        <v>90</v>
      </c>
      <c r="I72">
        <v>70</v>
      </c>
      <c r="J72">
        <v>15</v>
      </c>
      <c r="K72">
        <v>0</v>
      </c>
      <c r="L72">
        <v>10</v>
      </c>
      <c r="M72">
        <v>0</v>
      </c>
      <c r="N72">
        <v>0</v>
      </c>
    </row>
    <row r="73" spans="1:14">
      <c r="A73" t="s">
        <v>346</v>
      </c>
      <c r="B73">
        <v>6681</v>
      </c>
      <c r="C73">
        <v>5492</v>
      </c>
      <c r="D73">
        <v>2814</v>
      </c>
      <c r="E73">
        <v>2674</v>
      </c>
      <c r="F73">
        <v>541.6</v>
      </c>
      <c r="G73">
        <v>12.34</v>
      </c>
      <c r="H73">
        <v>2500</v>
      </c>
      <c r="I73">
        <v>2070</v>
      </c>
      <c r="J73">
        <v>175</v>
      </c>
      <c r="K73">
        <v>105</v>
      </c>
      <c r="L73">
        <v>70</v>
      </c>
      <c r="M73">
        <v>15</v>
      </c>
      <c r="N73">
        <v>65</v>
      </c>
    </row>
    <row r="74" spans="1:14">
      <c r="A74" t="s">
        <v>347</v>
      </c>
      <c r="B74">
        <v>5782</v>
      </c>
      <c r="C74">
        <v>4901</v>
      </c>
      <c r="D74">
        <v>2321</v>
      </c>
      <c r="E74">
        <v>2243</v>
      </c>
      <c r="F74">
        <v>476</v>
      </c>
      <c r="G74">
        <v>12.15</v>
      </c>
      <c r="H74">
        <v>2200</v>
      </c>
      <c r="I74">
        <v>1840</v>
      </c>
      <c r="J74">
        <v>110</v>
      </c>
      <c r="K74">
        <v>65</v>
      </c>
      <c r="L74">
        <v>135</v>
      </c>
      <c r="M74">
        <v>15</v>
      </c>
      <c r="N74">
        <v>35</v>
      </c>
    </row>
    <row r="75" spans="1:14">
      <c r="A75" t="s">
        <v>348</v>
      </c>
      <c r="B75">
        <v>5219</v>
      </c>
      <c r="C75">
        <v>5130</v>
      </c>
      <c r="D75">
        <v>2222</v>
      </c>
      <c r="E75">
        <v>2132</v>
      </c>
      <c r="F75">
        <v>1061.8</v>
      </c>
      <c r="G75">
        <v>4.92</v>
      </c>
      <c r="H75">
        <v>1825</v>
      </c>
      <c r="I75">
        <v>1480</v>
      </c>
      <c r="J75">
        <v>125</v>
      </c>
      <c r="K75">
        <v>55</v>
      </c>
      <c r="L75">
        <v>80</v>
      </c>
      <c r="M75">
        <v>10</v>
      </c>
      <c r="N75">
        <v>80</v>
      </c>
    </row>
    <row r="76" spans="1:14">
      <c r="A76" t="s">
        <v>349</v>
      </c>
      <c r="B76">
        <v>3084</v>
      </c>
      <c r="C76">
        <v>3005</v>
      </c>
      <c r="D76">
        <v>1199</v>
      </c>
      <c r="E76">
        <v>1149</v>
      </c>
      <c r="F76">
        <v>618.29999999999995</v>
      </c>
      <c r="G76">
        <v>4.99</v>
      </c>
      <c r="H76">
        <v>1275</v>
      </c>
      <c r="I76">
        <v>1085</v>
      </c>
      <c r="J76">
        <v>80</v>
      </c>
      <c r="K76">
        <v>30</v>
      </c>
      <c r="L76">
        <v>25</v>
      </c>
      <c r="M76">
        <v>30</v>
      </c>
      <c r="N76">
        <v>30</v>
      </c>
    </row>
    <row r="77" spans="1:14">
      <c r="A77" t="s">
        <v>350</v>
      </c>
      <c r="B77">
        <v>1790</v>
      </c>
      <c r="C77">
        <v>1689</v>
      </c>
      <c r="D77">
        <v>1008</v>
      </c>
      <c r="E77">
        <v>943</v>
      </c>
      <c r="F77">
        <v>687.5</v>
      </c>
      <c r="G77">
        <v>2.6</v>
      </c>
      <c r="H77">
        <v>505</v>
      </c>
      <c r="I77">
        <v>400</v>
      </c>
      <c r="J77">
        <v>30</v>
      </c>
      <c r="K77">
        <v>20</v>
      </c>
      <c r="L77">
        <v>15</v>
      </c>
      <c r="M77">
        <v>15</v>
      </c>
      <c r="N77">
        <v>25</v>
      </c>
    </row>
    <row r="78" spans="1:14">
      <c r="A78" t="s">
        <v>351</v>
      </c>
      <c r="B78">
        <v>5114</v>
      </c>
      <c r="C78">
        <v>5157</v>
      </c>
      <c r="D78">
        <v>2506</v>
      </c>
      <c r="E78">
        <v>2186</v>
      </c>
      <c r="F78">
        <v>292.89999999999998</v>
      </c>
      <c r="G78">
        <v>17.46</v>
      </c>
      <c r="H78">
        <v>1865</v>
      </c>
      <c r="I78">
        <v>1455</v>
      </c>
      <c r="J78">
        <v>90</v>
      </c>
      <c r="K78">
        <v>90</v>
      </c>
      <c r="L78">
        <v>130</v>
      </c>
      <c r="M78">
        <v>55</v>
      </c>
      <c r="N78">
        <v>45</v>
      </c>
    </row>
    <row r="79" spans="1:14">
      <c r="A79" t="s">
        <v>352</v>
      </c>
      <c r="B79">
        <v>712</v>
      </c>
      <c r="C79">
        <v>822</v>
      </c>
      <c r="D79">
        <v>251</v>
      </c>
      <c r="E79">
        <v>237</v>
      </c>
      <c r="F79">
        <v>340.9</v>
      </c>
      <c r="G79">
        <v>2.09</v>
      </c>
      <c r="H79">
        <v>195</v>
      </c>
      <c r="I79">
        <v>145</v>
      </c>
      <c r="J79">
        <v>20</v>
      </c>
      <c r="K79">
        <v>10</v>
      </c>
      <c r="L79">
        <v>15</v>
      </c>
      <c r="M79">
        <v>0</v>
      </c>
      <c r="N79">
        <v>0</v>
      </c>
    </row>
    <row r="80" spans="1:14">
      <c r="A80" t="s">
        <v>353</v>
      </c>
      <c r="B80">
        <v>3968</v>
      </c>
      <c r="C80">
        <v>3522</v>
      </c>
      <c r="D80">
        <v>1694</v>
      </c>
      <c r="E80">
        <v>1638</v>
      </c>
      <c r="F80">
        <v>286.7</v>
      </c>
      <c r="G80">
        <v>13.84</v>
      </c>
      <c r="H80">
        <v>1420</v>
      </c>
      <c r="I80">
        <v>1190</v>
      </c>
      <c r="J80">
        <v>75</v>
      </c>
      <c r="K80">
        <v>40</v>
      </c>
      <c r="L80">
        <v>55</v>
      </c>
      <c r="M80">
        <v>35</v>
      </c>
      <c r="N80">
        <v>20</v>
      </c>
    </row>
    <row r="81" spans="1:14">
      <c r="A81" t="s">
        <v>354</v>
      </c>
      <c r="B81">
        <v>5834</v>
      </c>
      <c r="C81">
        <v>5405</v>
      </c>
      <c r="D81">
        <v>3236</v>
      </c>
      <c r="E81">
        <v>3042</v>
      </c>
      <c r="F81">
        <v>2087.6999999999998</v>
      </c>
      <c r="G81">
        <v>2.79</v>
      </c>
      <c r="H81">
        <v>1820</v>
      </c>
      <c r="I81">
        <v>1270</v>
      </c>
      <c r="J81">
        <v>90</v>
      </c>
      <c r="K81">
        <v>50</v>
      </c>
      <c r="L81">
        <v>275</v>
      </c>
      <c r="M81">
        <v>75</v>
      </c>
      <c r="N81">
        <v>65</v>
      </c>
    </row>
    <row r="82" spans="1:14">
      <c r="A82" t="s">
        <v>355</v>
      </c>
      <c r="B82">
        <v>6484</v>
      </c>
      <c r="C82">
        <v>6267</v>
      </c>
      <c r="D82">
        <v>3085</v>
      </c>
      <c r="E82">
        <v>2939</v>
      </c>
      <c r="F82">
        <v>2806.1</v>
      </c>
      <c r="G82">
        <v>2.31</v>
      </c>
      <c r="H82">
        <v>1995</v>
      </c>
      <c r="I82">
        <v>1465</v>
      </c>
      <c r="J82">
        <v>120</v>
      </c>
      <c r="K82">
        <v>70</v>
      </c>
      <c r="L82">
        <v>205</v>
      </c>
      <c r="M82">
        <v>70</v>
      </c>
      <c r="N82">
        <v>60</v>
      </c>
    </row>
    <row r="83" spans="1:14">
      <c r="A83" t="s">
        <v>356</v>
      </c>
      <c r="B83">
        <v>266</v>
      </c>
      <c r="C83">
        <v>332</v>
      </c>
      <c r="D83">
        <v>90</v>
      </c>
      <c r="E83">
        <v>86</v>
      </c>
      <c r="F83">
        <v>94.4</v>
      </c>
      <c r="G83">
        <v>2.82</v>
      </c>
      <c r="H83">
        <v>65</v>
      </c>
      <c r="I83">
        <v>45</v>
      </c>
      <c r="J83">
        <v>0</v>
      </c>
      <c r="K83">
        <v>10</v>
      </c>
      <c r="L83">
        <v>10</v>
      </c>
      <c r="M83">
        <v>0</v>
      </c>
      <c r="N83">
        <v>0</v>
      </c>
    </row>
    <row r="84" spans="1:14">
      <c r="A84" t="s">
        <v>357</v>
      </c>
      <c r="B84">
        <v>6076</v>
      </c>
      <c r="C84">
        <v>5561</v>
      </c>
      <c r="D84">
        <v>2480</v>
      </c>
      <c r="E84">
        <v>2387</v>
      </c>
      <c r="F84">
        <v>347.1</v>
      </c>
      <c r="G84">
        <v>17.510000000000002</v>
      </c>
      <c r="H84">
        <v>2030</v>
      </c>
      <c r="I84">
        <v>1690</v>
      </c>
      <c r="J84">
        <v>160</v>
      </c>
      <c r="K84">
        <v>40</v>
      </c>
      <c r="L84">
        <v>60</v>
      </c>
      <c r="M84">
        <v>35</v>
      </c>
      <c r="N84">
        <v>50</v>
      </c>
    </row>
    <row r="85" spans="1:14">
      <c r="A85" t="s">
        <v>358</v>
      </c>
      <c r="B85">
        <v>109</v>
      </c>
      <c r="C85">
        <v>94</v>
      </c>
      <c r="D85">
        <v>48</v>
      </c>
      <c r="E85">
        <v>40</v>
      </c>
      <c r="F85">
        <v>376.6</v>
      </c>
      <c r="G85">
        <v>0.28999999999999998</v>
      </c>
      <c r="H85">
        <v>30</v>
      </c>
      <c r="I85">
        <v>20</v>
      </c>
      <c r="J85">
        <v>10</v>
      </c>
      <c r="K85">
        <v>0</v>
      </c>
      <c r="L85">
        <v>0</v>
      </c>
      <c r="M85">
        <v>0</v>
      </c>
      <c r="N85">
        <v>0</v>
      </c>
    </row>
    <row r="86" spans="1:14">
      <c r="A86" t="s">
        <v>359</v>
      </c>
      <c r="B86">
        <v>6159</v>
      </c>
      <c r="C86">
        <v>5688</v>
      </c>
      <c r="D86">
        <v>2755</v>
      </c>
      <c r="E86">
        <v>2623</v>
      </c>
      <c r="F86">
        <v>313.39999999999998</v>
      </c>
      <c r="G86">
        <v>19.66</v>
      </c>
      <c r="H86">
        <v>1875</v>
      </c>
      <c r="I86">
        <v>1550</v>
      </c>
      <c r="J86">
        <v>100</v>
      </c>
      <c r="K86">
        <v>55</v>
      </c>
      <c r="L86">
        <v>70</v>
      </c>
      <c r="M86">
        <v>45</v>
      </c>
      <c r="N86">
        <v>55</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9CBAF-3FD1-8D48-B8C5-5847B14ABE83}">
  <dimension ref="A1:D85"/>
  <sheetViews>
    <sheetView topLeftCell="A61" zoomScale="91" workbookViewId="0"/>
  </sheetViews>
  <sheetFormatPr defaultColWidth="11.42578125" defaultRowHeight="15"/>
  <sheetData>
    <row r="1" spans="1:4">
      <c r="A1" s="275" t="s">
        <v>204</v>
      </c>
      <c r="B1" t="s">
        <v>205</v>
      </c>
      <c r="C1" t="s">
        <v>206</v>
      </c>
      <c r="D1" t="s">
        <v>207</v>
      </c>
    </row>
    <row r="2" spans="1:4">
      <c r="A2" s="276">
        <v>9350001</v>
      </c>
      <c r="B2">
        <v>9350001</v>
      </c>
      <c r="C2">
        <v>1</v>
      </c>
      <c r="D2">
        <v>1</v>
      </c>
    </row>
    <row r="3" spans="1:4">
      <c r="A3" s="276">
        <v>9350002</v>
      </c>
      <c r="B3">
        <v>9350002</v>
      </c>
      <c r="C3">
        <v>1</v>
      </c>
      <c r="D3">
        <v>1</v>
      </c>
    </row>
    <row r="4" spans="1:4">
      <c r="A4" s="276">
        <v>9350003.0099999998</v>
      </c>
      <c r="B4">
        <v>9350003.0099999998</v>
      </c>
      <c r="C4">
        <v>1</v>
      </c>
      <c r="D4">
        <v>1</v>
      </c>
    </row>
    <row r="5" spans="1:4">
      <c r="A5" s="276">
        <v>9350003.0199999996</v>
      </c>
      <c r="B5">
        <v>9350003.0199999996</v>
      </c>
      <c r="C5">
        <v>1</v>
      </c>
      <c r="D5">
        <v>1</v>
      </c>
    </row>
    <row r="6" spans="1:4">
      <c r="A6" s="276">
        <v>9350004</v>
      </c>
      <c r="B6">
        <v>9350004</v>
      </c>
      <c r="C6">
        <v>1</v>
      </c>
      <c r="D6">
        <v>1</v>
      </c>
    </row>
    <row r="7" spans="1:4">
      <c r="A7" s="276">
        <v>9350005</v>
      </c>
      <c r="B7">
        <v>9350005</v>
      </c>
      <c r="C7">
        <v>1</v>
      </c>
      <c r="D7">
        <v>1</v>
      </c>
    </row>
    <row r="8" spans="1:4">
      <c r="A8" s="276">
        <v>9350006</v>
      </c>
      <c r="B8">
        <v>9350006</v>
      </c>
      <c r="C8">
        <v>1</v>
      </c>
      <c r="D8">
        <v>1</v>
      </c>
    </row>
    <row r="9" spans="1:4">
      <c r="A9" s="276">
        <v>9350007</v>
      </c>
      <c r="B9">
        <v>9350007</v>
      </c>
      <c r="C9">
        <v>1</v>
      </c>
      <c r="D9">
        <v>1</v>
      </c>
    </row>
    <row r="10" spans="1:4">
      <c r="A10" s="276">
        <v>9350008</v>
      </c>
      <c r="B10">
        <v>9350008</v>
      </c>
      <c r="C10">
        <v>1</v>
      </c>
      <c r="D10">
        <v>1</v>
      </c>
    </row>
    <row r="11" spans="1:4">
      <c r="A11" s="276">
        <v>9350009</v>
      </c>
      <c r="B11">
        <v>9350009</v>
      </c>
      <c r="C11">
        <v>1</v>
      </c>
      <c r="D11">
        <v>1</v>
      </c>
    </row>
    <row r="12" spans="1:4">
      <c r="A12" s="276">
        <v>9350010</v>
      </c>
      <c r="B12">
        <v>9350010.0099999998</v>
      </c>
      <c r="C12">
        <v>0.40132646999999999</v>
      </c>
      <c r="D12">
        <v>0.40533757999999998</v>
      </c>
    </row>
    <row r="13" spans="1:4">
      <c r="A13" s="276">
        <v>9350010</v>
      </c>
      <c r="B13">
        <v>9350010.0199999996</v>
      </c>
      <c r="C13">
        <v>0.35712243999999999</v>
      </c>
      <c r="D13">
        <v>0.31412180000000001</v>
      </c>
    </row>
    <row r="14" spans="1:4">
      <c r="A14" s="276">
        <v>9350010</v>
      </c>
      <c r="B14">
        <v>9350010.0299999993</v>
      </c>
      <c r="C14">
        <v>0.24155109</v>
      </c>
      <c r="D14">
        <v>0.28054062000000002</v>
      </c>
    </row>
    <row r="15" spans="1:4">
      <c r="A15" s="276">
        <v>9350011</v>
      </c>
      <c r="B15">
        <v>9350011.0099999998</v>
      </c>
      <c r="C15">
        <v>0.61485414999999999</v>
      </c>
      <c r="D15">
        <v>0.55820444999999996</v>
      </c>
    </row>
    <row r="16" spans="1:4">
      <c r="A16" s="276">
        <v>9350011</v>
      </c>
      <c r="B16">
        <v>9350011.0199999996</v>
      </c>
      <c r="C16">
        <v>0.38514585000000001</v>
      </c>
      <c r="D16">
        <v>0.44179554999999998</v>
      </c>
    </row>
    <row r="17" spans="1:4">
      <c r="A17" s="276">
        <v>9350012</v>
      </c>
      <c r="B17">
        <v>9350012</v>
      </c>
      <c r="C17">
        <v>1</v>
      </c>
      <c r="D17">
        <v>1</v>
      </c>
    </row>
    <row r="18" spans="1:4">
      <c r="A18" s="276">
        <v>9350013.0099999998</v>
      </c>
      <c r="B18">
        <v>9350013.0099999998</v>
      </c>
      <c r="C18">
        <v>1</v>
      </c>
      <c r="D18">
        <v>1</v>
      </c>
    </row>
    <row r="19" spans="1:4">
      <c r="A19" s="276">
        <v>9350013.0199999996</v>
      </c>
      <c r="B19">
        <v>9350013.0199999996</v>
      </c>
      <c r="C19">
        <v>1</v>
      </c>
      <c r="D19">
        <v>1</v>
      </c>
    </row>
    <row r="20" spans="1:4">
      <c r="A20" s="276">
        <v>9350014.0099999998</v>
      </c>
      <c r="B20">
        <v>9350014.0099999998</v>
      </c>
      <c r="C20">
        <v>1</v>
      </c>
      <c r="D20">
        <v>1</v>
      </c>
    </row>
    <row r="21" spans="1:4">
      <c r="A21" s="276">
        <v>9350014.0199999996</v>
      </c>
      <c r="B21">
        <v>9350014.0199999996</v>
      </c>
      <c r="C21">
        <v>1</v>
      </c>
      <c r="D21">
        <v>1</v>
      </c>
    </row>
    <row r="22" spans="1:4">
      <c r="A22" s="276">
        <v>9350100</v>
      </c>
      <c r="B22">
        <v>9350100</v>
      </c>
      <c r="C22">
        <v>1</v>
      </c>
      <c r="D22">
        <v>1</v>
      </c>
    </row>
    <row r="23" spans="1:4">
      <c r="A23" s="276">
        <v>9350101</v>
      </c>
      <c r="B23">
        <v>9350101</v>
      </c>
      <c r="C23">
        <v>1</v>
      </c>
      <c r="D23">
        <v>1</v>
      </c>
    </row>
    <row r="24" spans="1:4">
      <c r="A24" s="276">
        <v>9350102</v>
      </c>
      <c r="B24">
        <v>9350102</v>
      </c>
      <c r="C24">
        <v>1</v>
      </c>
      <c r="D24">
        <v>1</v>
      </c>
    </row>
    <row r="25" spans="1:4">
      <c r="A25" s="276">
        <v>9350103</v>
      </c>
      <c r="B25">
        <v>9350103</v>
      </c>
      <c r="C25">
        <v>1</v>
      </c>
      <c r="D25">
        <v>1</v>
      </c>
    </row>
    <row r="26" spans="1:4">
      <c r="A26" s="276">
        <v>9350104</v>
      </c>
      <c r="B26">
        <v>9350104</v>
      </c>
      <c r="C26">
        <v>1</v>
      </c>
      <c r="D26">
        <v>1</v>
      </c>
    </row>
    <row r="27" spans="1:4">
      <c r="A27" s="276">
        <v>9350110</v>
      </c>
      <c r="B27">
        <v>9350110</v>
      </c>
      <c r="C27">
        <v>1</v>
      </c>
      <c r="D27">
        <v>1</v>
      </c>
    </row>
    <row r="28" spans="1:4">
      <c r="A28" s="276">
        <v>9350111.0099999998</v>
      </c>
      <c r="B28">
        <v>9350111.0099999998</v>
      </c>
      <c r="C28">
        <v>1</v>
      </c>
      <c r="D28">
        <v>1</v>
      </c>
    </row>
    <row r="29" spans="1:4">
      <c r="A29" s="276">
        <v>9350111.0199999996</v>
      </c>
      <c r="B29">
        <v>9350111.0199999996</v>
      </c>
      <c r="C29">
        <v>1</v>
      </c>
      <c r="D29">
        <v>1</v>
      </c>
    </row>
    <row r="30" spans="1:4">
      <c r="A30" s="276">
        <v>9350120</v>
      </c>
      <c r="B30">
        <v>9350120</v>
      </c>
      <c r="C30">
        <v>1</v>
      </c>
      <c r="D30">
        <v>1</v>
      </c>
    </row>
    <row r="31" spans="1:4">
      <c r="A31" s="276">
        <v>9350121.0099999998</v>
      </c>
      <c r="B31">
        <v>9350121.0099999998</v>
      </c>
      <c r="C31">
        <v>1</v>
      </c>
      <c r="D31">
        <v>1</v>
      </c>
    </row>
    <row r="32" spans="1:4">
      <c r="A32" s="276">
        <v>9350121.0199999996</v>
      </c>
      <c r="B32">
        <v>9350121.0199999996</v>
      </c>
      <c r="C32">
        <v>1</v>
      </c>
      <c r="D32">
        <v>1</v>
      </c>
    </row>
    <row r="33" spans="1:4">
      <c r="A33" s="276">
        <v>9350121.0299999993</v>
      </c>
      <c r="B33">
        <v>9350121.0299999993</v>
      </c>
      <c r="C33">
        <v>1</v>
      </c>
      <c r="D33">
        <v>1</v>
      </c>
    </row>
    <row r="34" spans="1:4">
      <c r="A34" s="276">
        <v>9350121.0399999991</v>
      </c>
      <c r="B34">
        <v>9350121.0399999991</v>
      </c>
      <c r="C34">
        <v>1</v>
      </c>
      <c r="D34">
        <v>1</v>
      </c>
    </row>
    <row r="35" spans="1:4">
      <c r="A35" s="276">
        <v>9350122</v>
      </c>
      <c r="B35">
        <v>9350122</v>
      </c>
      <c r="C35">
        <v>1</v>
      </c>
      <c r="D35">
        <v>1</v>
      </c>
    </row>
    <row r="36" spans="1:4">
      <c r="A36" s="276">
        <v>9350123.0099999998</v>
      </c>
      <c r="B36">
        <v>9350123.0099999998</v>
      </c>
      <c r="C36">
        <v>1</v>
      </c>
      <c r="D36">
        <v>1</v>
      </c>
    </row>
    <row r="37" spans="1:4">
      <c r="A37" s="276">
        <v>9350123.0199999996</v>
      </c>
      <c r="B37">
        <v>9350123.0199999996</v>
      </c>
      <c r="C37">
        <v>1</v>
      </c>
      <c r="D37">
        <v>1</v>
      </c>
    </row>
    <row r="38" spans="1:4">
      <c r="A38" s="276">
        <v>9350124</v>
      </c>
      <c r="B38">
        <v>9350124</v>
      </c>
      <c r="C38">
        <v>1</v>
      </c>
      <c r="D38">
        <v>1</v>
      </c>
    </row>
    <row r="39" spans="1:4">
      <c r="A39" s="276">
        <v>9350125.0099999998</v>
      </c>
      <c r="B39">
        <v>9350125.0099999998</v>
      </c>
      <c r="C39">
        <v>1</v>
      </c>
      <c r="D39">
        <v>1</v>
      </c>
    </row>
    <row r="40" spans="1:4">
      <c r="A40" s="276">
        <v>9350125.0199999996</v>
      </c>
      <c r="B40">
        <v>9350125.0199999996</v>
      </c>
      <c r="C40">
        <v>1</v>
      </c>
      <c r="D40">
        <v>1</v>
      </c>
    </row>
    <row r="41" spans="1:4">
      <c r="A41" s="276">
        <v>9350126</v>
      </c>
      <c r="B41">
        <v>9350126</v>
      </c>
      <c r="C41">
        <v>1</v>
      </c>
      <c r="D41">
        <v>1</v>
      </c>
    </row>
    <row r="42" spans="1:4">
      <c r="A42" s="276">
        <v>9350127</v>
      </c>
      <c r="B42">
        <v>9350127</v>
      </c>
      <c r="C42">
        <v>1</v>
      </c>
      <c r="D42">
        <v>1</v>
      </c>
    </row>
    <row r="43" spans="1:4">
      <c r="A43" s="276">
        <v>9350128</v>
      </c>
      <c r="B43">
        <v>9350128</v>
      </c>
      <c r="C43">
        <v>1</v>
      </c>
      <c r="D43">
        <v>1</v>
      </c>
    </row>
    <row r="44" spans="1:4">
      <c r="A44" s="276">
        <v>9350129.0099999998</v>
      </c>
      <c r="B44">
        <v>9350129.0099999998</v>
      </c>
      <c r="C44">
        <v>1</v>
      </c>
      <c r="D44">
        <v>1</v>
      </c>
    </row>
    <row r="45" spans="1:4">
      <c r="A45" s="276">
        <v>9350129.0199999996</v>
      </c>
      <c r="B45">
        <v>9350129.0199999996</v>
      </c>
      <c r="C45">
        <v>1</v>
      </c>
      <c r="D45">
        <v>1</v>
      </c>
    </row>
    <row r="46" spans="1:4">
      <c r="A46" s="276">
        <v>9350130.0099999998</v>
      </c>
      <c r="B46">
        <v>9350130.0099999998</v>
      </c>
      <c r="C46">
        <v>1</v>
      </c>
      <c r="D46">
        <v>1</v>
      </c>
    </row>
    <row r="47" spans="1:4">
      <c r="A47" s="276">
        <v>9350130.0199999996</v>
      </c>
      <c r="B47">
        <v>9350130.0199999996</v>
      </c>
      <c r="C47">
        <v>1</v>
      </c>
      <c r="D47">
        <v>1</v>
      </c>
    </row>
    <row r="48" spans="1:4">
      <c r="A48" s="276">
        <v>9350131</v>
      </c>
      <c r="B48">
        <v>9350131</v>
      </c>
      <c r="C48">
        <v>1</v>
      </c>
      <c r="D48">
        <v>1</v>
      </c>
    </row>
    <row r="49" spans="1:4">
      <c r="A49" s="276">
        <v>9350132.0099999998</v>
      </c>
      <c r="B49">
        <v>9350132.0099999998</v>
      </c>
      <c r="C49">
        <v>1</v>
      </c>
      <c r="D49">
        <v>1</v>
      </c>
    </row>
    <row r="50" spans="1:4">
      <c r="A50" s="276">
        <v>9350132.0299999993</v>
      </c>
      <c r="B50">
        <v>9350132.0299999993</v>
      </c>
      <c r="C50">
        <v>1</v>
      </c>
      <c r="D50">
        <v>1</v>
      </c>
    </row>
    <row r="51" spans="1:4">
      <c r="A51" s="276">
        <v>9350132.0399999991</v>
      </c>
      <c r="B51">
        <v>9350132.0399999991</v>
      </c>
      <c r="C51">
        <v>1</v>
      </c>
      <c r="D51">
        <v>1</v>
      </c>
    </row>
    <row r="52" spans="1:4">
      <c r="A52" s="276">
        <v>9350133</v>
      </c>
      <c r="B52">
        <v>9350133</v>
      </c>
      <c r="C52">
        <v>1</v>
      </c>
      <c r="D52">
        <v>1</v>
      </c>
    </row>
    <row r="53" spans="1:4">
      <c r="A53" s="276">
        <v>9350150.0199999996</v>
      </c>
      <c r="B53">
        <v>9350150.0199999996</v>
      </c>
      <c r="C53">
        <v>1</v>
      </c>
      <c r="D53">
        <v>1</v>
      </c>
    </row>
    <row r="54" spans="1:4">
      <c r="A54" s="276">
        <v>9350150.0299999993</v>
      </c>
      <c r="B54">
        <v>9350150.0299999993</v>
      </c>
      <c r="C54">
        <v>1</v>
      </c>
      <c r="D54">
        <v>1</v>
      </c>
    </row>
    <row r="55" spans="1:4">
      <c r="A55" s="276">
        <v>9350150.0399999991</v>
      </c>
      <c r="B55">
        <v>9350150.0399999991</v>
      </c>
      <c r="C55">
        <v>1</v>
      </c>
      <c r="D55">
        <v>1</v>
      </c>
    </row>
    <row r="56" spans="1:4">
      <c r="A56" s="276">
        <v>9350150.0500000007</v>
      </c>
      <c r="B56">
        <v>9350150.0500000007</v>
      </c>
      <c r="C56">
        <v>1</v>
      </c>
      <c r="D56">
        <v>1</v>
      </c>
    </row>
    <row r="57" spans="1:4">
      <c r="A57" s="276">
        <v>9350151.0199999996</v>
      </c>
      <c r="B57">
        <v>9350151.0199999996</v>
      </c>
      <c r="C57">
        <v>1</v>
      </c>
      <c r="D57">
        <v>1</v>
      </c>
    </row>
    <row r="58" spans="1:4">
      <c r="A58" s="276">
        <v>9350151.0299999993</v>
      </c>
      <c r="B58">
        <v>9350151.0299999993</v>
      </c>
      <c r="C58">
        <v>1</v>
      </c>
      <c r="D58">
        <v>1</v>
      </c>
    </row>
    <row r="59" spans="1:4">
      <c r="A59" s="276">
        <v>9350151.0399999991</v>
      </c>
      <c r="B59">
        <v>9350151.0399999991</v>
      </c>
      <c r="C59">
        <v>1</v>
      </c>
      <c r="D59">
        <v>1</v>
      </c>
    </row>
    <row r="60" spans="1:4">
      <c r="A60" s="276">
        <v>9350152</v>
      </c>
      <c r="B60">
        <v>9350152</v>
      </c>
      <c r="C60">
        <v>1</v>
      </c>
      <c r="D60">
        <v>1</v>
      </c>
    </row>
    <row r="61" spans="1:4">
      <c r="A61" s="276">
        <v>9350153</v>
      </c>
      <c r="B61">
        <v>9350153</v>
      </c>
      <c r="C61">
        <v>1</v>
      </c>
      <c r="D61">
        <v>1</v>
      </c>
    </row>
    <row r="62" spans="1:4">
      <c r="A62" s="276">
        <v>9350154.0099999998</v>
      </c>
      <c r="B62">
        <v>9350154.0299999993</v>
      </c>
      <c r="C62">
        <v>0.19273778</v>
      </c>
      <c r="D62">
        <v>0.22103386999999999</v>
      </c>
    </row>
    <row r="63" spans="1:4">
      <c r="A63" s="276">
        <v>9350154.0099999998</v>
      </c>
      <c r="B63">
        <v>9350154.0399999991</v>
      </c>
      <c r="C63">
        <v>0.54122941000000002</v>
      </c>
      <c r="D63">
        <v>0.51137723999999996</v>
      </c>
    </row>
    <row r="64" spans="1:4">
      <c r="A64" s="276">
        <v>9350154.0099999998</v>
      </c>
      <c r="B64">
        <v>9350154.0500000007</v>
      </c>
      <c r="C64">
        <v>0.26603281000000001</v>
      </c>
      <c r="D64">
        <v>0.26758889000000002</v>
      </c>
    </row>
    <row r="65" spans="1:4">
      <c r="A65" s="276">
        <v>9350154.0199999996</v>
      </c>
      <c r="B65">
        <v>9350154.0199999996</v>
      </c>
      <c r="C65">
        <v>1</v>
      </c>
      <c r="D65">
        <v>1</v>
      </c>
    </row>
    <row r="66" spans="1:4">
      <c r="A66" s="276">
        <v>9350155.0099999998</v>
      </c>
      <c r="B66">
        <v>9350155.0099999998</v>
      </c>
      <c r="C66">
        <v>1</v>
      </c>
      <c r="D66">
        <v>1</v>
      </c>
    </row>
    <row r="67" spans="1:4">
      <c r="A67" s="276">
        <v>9350155.0299999993</v>
      </c>
      <c r="B67">
        <v>9350155.0299999993</v>
      </c>
      <c r="C67">
        <v>1</v>
      </c>
      <c r="D67">
        <v>1</v>
      </c>
    </row>
    <row r="68" spans="1:4">
      <c r="A68" s="276">
        <v>9350155.0399999991</v>
      </c>
      <c r="B68">
        <v>9350155.0399999991</v>
      </c>
      <c r="C68">
        <v>1</v>
      </c>
      <c r="D68">
        <v>1</v>
      </c>
    </row>
    <row r="69" spans="1:4">
      <c r="A69" s="276">
        <v>9350156.0099999998</v>
      </c>
      <c r="B69">
        <v>9350156.0099999998</v>
      </c>
      <c r="C69">
        <v>1</v>
      </c>
      <c r="D69">
        <v>1</v>
      </c>
    </row>
    <row r="70" spans="1:4">
      <c r="A70" s="276">
        <v>9350156.0399999991</v>
      </c>
      <c r="B70">
        <v>9350156.0399999991</v>
      </c>
      <c r="C70">
        <v>1</v>
      </c>
      <c r="D70">
        <v>1</v>
      </c>
    </row>
    <row r="71" spans="1:4">
      <c r="A71" s="276">
        <v>9350156.0500000007</v>
      </c>
      <c r="B71">
        <v>9350156.0500000007</v>
      </c>
      <c r="C71">
        <v>1</v>
      </c>
      <c r="D71">
        <v>1</v>
      </c>
    </row>
    <row r="72" spans="1:4">
      <c r="A72" s="276">
        <v>9350156.0600000005</v>
      </c>
      <c r="B72">
        <v>9350156.0700000003</v>
      </c>
      <c r="C72">
        <v>0.53010088</v>
      </c>
      <c r="D72">
        <v>0.55122733000000002</v>
      </c>
    </row>
    <row r="73" spans="1:4">
      <c r="A73" s="276">
        <v>9350156.0600000005</v>
      </c>
      <c r="B73">
        <v>9350156.0800000001</v>
      </c>
      <c r="C73">
        <v>0.46989912</v>
      </c>
      <c r="D73">
        <v>0.44877266999999998</v>
      </c>
    </row>
    <row r="74" spans="1:4">
      <c r="A74" s="276">
        <v>9350160.0399999991</v>
      </c>
      <c r="B74">
        <v>9350160.0399999991</v>
      </c>
      <c r="C74">
        <v>1</v>
      </c>
      <c r="D74">
        <v>1</v>
      </c>
    </row>
    <row r="75" spans="1:4">
      <c r="A75" s="276">
        <v>9350160.0500000007</v>
      </c>
      <c r="B75">
        <v>9350160.0500000007</v>
      </c>
      <c r="C75">
        <v>1</v>
      </c>
      <c r="D75">
        <v>1</v>
      </c>
    </row>
    <row r="76" spans="1:4">
      <c r="A76" s="276">
        <v>9350160.0600000005</v>
      </c>
      <c r="B76">
        <v>9350160.0600000005</v>
      </c>
      <c r="C76">
        <v>1</v>
      </c>
      <c r="D76">
        <v>1</v>
      </c>
    </row>
    <row r="77" spans="1:4">
      <c r="A77" s="276">
        <v>9350160.0700000003</v>
      </c>
      <c r="B77">
        <v>9350160.0700000003</v>
      </c>
      <c r="C77">
        <v>1</v>
      </c>
      <c r="D77">
        <v>1</v>
      </c>
    </row>
    <row r="78" spans="1:4">
      <c r="A78" s="276">
        <v>9350160.0800000001</v>
      </c>
      <c r="B78">
        <v>9350160.0800000001</v>
      </c>
      <c r="C78">
        <v>1</v>
      </c>
      <c r="D78">
        <v>1</v>
      </c>
    </row>
    <row r="79" spans="1:4">
      <c r="A79" s="276">
        <v>9350160.0899999999</v>
      </c>
      <c r="B79">
        <v>9350160.0899999999</v>
      </c>
      <c r="C79">
        <v>1</v>
      </c>
      <c r="D79">
        <v>1</v>
      </c>
    </row>
    <row r="80" spans="1:4">
      <c r="A80" s="276">
        <v>9350170</v>
      </c>
      <c r="B80">
        <v>9350170</v>
      </c>
      <c r="C80">
        <v>1</v>
      </c>
      <c r="D80">
        <v>1</v>
      </c>
    </row>
    <row r="81" spans="1:4">
      <c r="A81" s="276">
        <v>9350171</v>
      </c>
      <c r="B81">
        <v>9350171</v>
      </c>
      <c r="C81">
        <v>1</v>
      </c>
      <c r="D81">
        <v>1</v>
      </c>
    </row>
    <row r="82" spans="1:4">
      <c r="A82" s="276">
        <v>9350180.0299999993</v>
      </c>
      <c r="B82">
        <v>9350180.0299999993</v>
      </c>
      <c r="C82">
        <v>1</v>
      </c>
      <c r="D82">
        <v>1</v>
      </c>
    </row>
    <row r="83" spans="1:4">
      <c r="A83" s="276">
        <v>9350180.0399999991</v>
      </c>
      <c r="B83">
        <v>9350180.0399999991</v>
      </c>
      <c r="C83">
        <v>1</v>
      </c>
      <c r="D83">
        <v>1</v>
      </c>
    </row>
    <row r="84" spans="1:4">
      <c r="A84" s="276">
        <v>9350180.0500000007</v>
      </c>
      <c r="B84">
        <v>9350180.0500000007</v>
      </c>
      <c r="C84">
        <v>1</v>
      </c>
      <c r="D84">
        <v>1</v>
      </c>
    </row>
    <row r="85" spans="1:4">
      <c r="A85" s="276">
        <v>9350180.0600000005</v>
      </c>
      <c r="B85">
        <v>9350180.0600000005</v>
      </c>
      <c r="C85">
        <v>1</v>
      </c>
      <c r="D85">
        <v>1</v>
      </c>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72B9F-96AC-DC40-9AA3-85904D4285CC}">
  <dimension ref="A1:CA97"/>
  <sheetViews>
    <sheetView tabSelected="1" zoomScale="90" zoomScaleNormal="90" workbookViewId="0">
      <pane ySplit="1" topLeftCell="A2" activePane="bottomLeft" state="frozen"/>
      <selection activeCell="I1" sqref="I1"/>
      <selection pane="bottomLeft" activeCell="F10" sqref="F10"/>
    </sheetView>
  </sheetViews>
  <sheetFormatPr defaultColWidth="11.42578125" defaultRowHeight="15"/>
  <cols>
    <col min="1" max="1" width="22.42578125" customWidth="1"/>
    <col min="2" max="11" width="11.140625" customWidth="1"/>
    <col min="12" max="12" width="11.85546875" customWidth="1"/>
    <col min="13" max="78" width="11.140625" customWidth="1"/>
    <col min="79" max="79" width="32.85546875" customWidth="1"/>
  </cols>
  <sheetData>
    <row r="1" spans="1:79" ht="65.25" thickTop="1" thickBot="1">
      <c r="A1" s="267" t="s">
        <v>127</v>
      </c>
      <c r="B1" s="318" t="s">
        <v>254</v>
      </c>
      <c r="C1" s="163" t="s">
        <v>163</v>
      </c>
      <c r="D1" s="318" t="s">
        <v>253</v>
      </c>
      <c r="E1" s="318" t="s">
        <v>252</v>
      </c>
      <c r="F1" s="318" t="s">
        <v>251</v>
      </c>
      <c r="G1" s="268" t="s">
        <v>164</v>
      </c>
      <c r="H1" s="34" t="s">
        <v>165</v>
      </c>
      <c r="I1" s="11" t="s">
        <v>166</v>
      </c>
      <c r="J1" s="11" t="s">
        <v>167</v>
      </c>
      <c r="K1" s="11" t="s">
        <v>168</v>
      </c>
      <c r="L1" s="163" t="s">
        <v>169</v>
      </c>
      <c r="M1" s="317" t="s">
        <v>250</v>
      </c>
      <c r="N1" s="269" t="s">
        <v>170</v>
      </c>
      <c r="O1" s="316" t="s">
        <v>249</v>
      </c>
      <c r="P1" s="270" t="s">
        <v>171</v>
      </c>
      <c r="Q1" s="315" t="s">
        <v>248</v>
      </c>
      <c r="R1" s="315" t="s">
        <v>417</v>
      </c>
      <c r="S1" s="162" t="s">
        <v>20</v>
      </c>
      <c r="T1" s="162" t="s">
        <v>172</v>
      </c>
      <c r="U1" s="162" t="s">
        <v>18</v>
      </c>
      <c r="V1" s="309" t="s">
        <v>247</v>
      </c>
      <c r="W1" s="11" t="s">
        <v>173</v>
      </c>
      <c r="X1" s="309" t="s">
        <v>246</v>
      </c>
      <c r="Y1" s="162" t="s">
        <v>174</v>
      </c>
      <c r="Z1" s="309" t="s">
        <v>245</v>
      </c>
      <c r="AA1" s="11" t="s">
        <v>175</v>
      </c>
      <c r="AB1" s="313" t="s">
        <v>244</v>
      </c>
      <c r="AC1" s="313" t="s">
        <v>415</v>
      </c>
      <c r="AD1" s="271" t="s">
        <v>113</v>
      </c>
      <c r="AE1" s="162" t="s">
        <v>111</v>
      </c>
      <c r="AF1" s="309" t="s">
        <v>243</v>
      </c>
      <c r="AG1" s="11" t="s">
        <v>176</v>
      </c>
      <c r="AH1" s="314" t="s">
        <v>242</v>
      </c>
      <c r="AI1" s="162" t="s">
        <v>177</v>
      </c>
      <c r="AJ1" s="313" t="s">
        <v>241</v>
      </c>
      <c r="AK1" s="313" t="s">
        <v>416</v>
      </c>
      <c r="AL1" s="271" t="s">
        <v>117</v>
      </c>
      <c r="AM1" s="162" t="s">
        <v>178</v>
      </c>
      <c r="AN1" s="309" t="s">
        <v>240</v>
      </c>
      <c r="AO1" s="11" t="s">
        <v>179</v>
      </c>
      <c r="AP1" s="308" t="s">
        <v>239</v>
      </c>
      <c r="AQ1" s="34" t="s">
        <v>180</v>
      </c>
      <c r="AR1" s="312" t="s">
        <v>238</v>
      </c>
      <c r="AS1" s="33" t="s">
        <v>181</v>
      </c>
      <c r="AT1" s="11" t="s">
        <v>182</v>
      </c>
      <c r="AU1" s="12" t="s">
        <v>237</v>
      </c>
      <c r="AV1" s="11" t="s">
        <v>236</v>
      </c>
      <c r="AW1" s="11" t="s">
        <v>235</v>
      </c>
      <c r="AX1" s="34" t="s">
        <v>234</v>
      </c>
      <c r="AY1" s="35" t="s">
        <v>233</v>
      </c>
      <c r="AZ1" s="12" t="s">
        <v>232</v>
      </c>
      <c r="BA1" s="34" t="s">
        <v>231</v>
      </c>
      <c r="BB1" s="35" t="s">
        <v>230</v>
      </c>
      <c r="BC1" s="11" t="s">
        <v>229</v>
      </c>
      <c r="BD1" s="11" t="s">
        <v>228</v>
      </c>
      <c r="BE1" s="11" t="s">
        <v>227</v>
      </c>
      <c r="BF1" s="34" t="s">
        <v>226</v>
      </c>
      <c r="BG1" s="34" t="s">
        <v>225</v>
      </c>
      <c r="BH1" s="15" t="s">
        <v>224</v>
      </c>
      <c r="BI1" s="309" t="s">
        <v>223</v>
      </c>
      <c r="BJ1" s="311" t="s">
        <v>222</v>
      </c>
      <c r="BK1" s="309" t="s">
        <v>221</v>
      </c>
      <c r="BL1" s="309" t="s">
        <v>220</v>
      </c>
      <c r="BM1" s="308" t="s">
        <v>219</v>
      </c>
      <c r="BN1" s="310" t="s">
        <v>218</v>
      </c>
      <c r="BO1" s="311" t="s">
        <v>217</v>
      </c>
      <c r="BP1" s="308" t="s">
        <v>216</v>
      </c>
      <c r="BQ1" s="310" t="s">
        <v>215</v>
      </c>
      <c r="BR1" s="309" t="s">
        <v>214</v>
      </c>
      <c r="BS1" s="309" t="s">
        <v>213</v>
      </c>
      <c r="BT1" s="309" t="s">
        <v>212</v>
      </c>
      <c r="BU1" s="308" t="s">
        <v>211</v>
      </c>
      <c r="BV1" s="308" t="s">
        <v>210</v>
      </c>
      <c r="BW1" s="307" t="s">
        <v>209</v>
      </c>
      <c r="BX1" s="306" t="s">
        <v>208</v>
      </c>
      <c r="BY1" s="13" t="s">
        <v>197</v>
      </c>
      <c r="BZ1" s="272" t="s">
        <v>198</v>
      </c>
      <c r="CA1" s="267" t="s">
        <v>8</v>
      </c>
    </row>
    <row r="2" spans="1:79" ht="15.75" thickTop="1">
      <c r="A2" s="305" t="s">
        <v>17</v>
      </c>
      <c r="B2" s="304">
        <v>9350000</v>
      </c>
      <c r="C2" s="304">
        <v>9350000</v>
      </c>
      <c r="D2" s="303"/>
      <c r="E2" s="174"/>
      <c r="F2" s="174"/>
      <c r="G2" s="303"/>
      <c r="H2" s="174"/>
      <c r="I2" s="174"/>
      <c r="J2" s="174"/>
      <c r="K2" s="319"/>
      <c r="L2" s="302"/>
      <c r="M2" s="179">
        <v>695.29</v>
      </c>
      <c r="N2" s="179">
        <v>696.15</v>
      </c>
      <c r="O2" s="301">
        <v>69529</v>
      </c>
      <c r="P2" s="301">
        <v>69615</v>
      </c>
      <c r="Q2" s="293">
        <v>397237</v>
      </c>
      <c r="R2" s="293">
        <v>367770</v>
      </c>
      <c r="S2" s="293">
        <v>367770</v>
      </c>
      <c r="T2" s="293">
        <v>344580</v>
      </c>
      <c r="U2" s="298">
        <v>330088</v>
      </c>
      <c r="V2" s="178">
        <v>29467</v>
      </c>
      <c r="W2" s="178">
        <v>37682</v>
      </c>
      <c r="X2" s="180">
        <v>8.0123446719417027E-2</v>
      </c>
      <c r="Y2" s="180">
        <v>0.11415743680473087</v>
      </c>
      <c r="Z2" s="300">
        <v>571.29999999999995</v>
      </c>
      <c r="AA2" s="300">
        <v>528.29999999999995</v>
      </c>
      <c r="AB2" s="210">
        <v>186674</v>
      </c>
      <c r="AC2" s="298">
        <v>172559</v>
      </c>
      <c r="AD2" s="210">
        <v>172559</v>
      </c>
      <c r="AE2" s="298">
        <v>155224</v>
      </c>
      <c r="AF2" s="175">
        <v>14115</v>
      </c>
      <c r="AG2" s="178">
        <v>17335</v>
      </c>
      <c r="AH2" s="180">
        <v>8.1798109632067878E-2</v>
      </c>
      <c r="AI2" s="299">
        <v>0.11167731794052466</v>
      </c>
      <c r="AJ2" s="293">
        <v>176676</v>
      </c>
      <c r="AK2" s="298">
        <v>162716</v>
      </c>
      <c r="AL2" s="210">
        <v>162716</v>
      </c>
      <c r="AM2" s="298">
        <v>145457</v>
      </c>
      <c r="AN2" s="178">
        <v>13960</v>
      </c>
      <c r="AO2" s="178">
        <v>17259</v>
      </c>
      <c r="AP2" s="297">
        <v>8.5793652744659402E-2</v>
      </c>
      <c r="AQ2" s="297">
        <v>0.11865362272011659</v>
      </c>
      <c r="AR2" s="296">
        <v>2.5410404291734383</v>
      </c>
      <c r="AS2" s="296">
        <v>2.337369819722761</v>
      </c>
      <c r="AT2" s="293">
        <v>170830</v>
      </c>
      <c r="AU2" s="220">
        <v>111035</v>
      </c>
      <c r="AV2" s="178">
        <v>8180</v>
      </c>
      <c r="AW2" s="178">
        <v>119215</v>
      </c>
      <c r="AX2" s="180">
        <v>0.69785751917110572</v>
      </c>
      <c r="AY2" s="185">
        <v>1.0000000002451872</v>
      </c>
      <c r="AZ2" s="293">
        <v>18610</v>
      </c>
      <c r="BA2" s="180">
        <v>0.10893871099923901</v>
      </c>
      <c r="BB2" s="185">
        <v>1.0003554729039394</v>
      </c>
      <c r="BC2" s="293">
        <v>17640</v>
      </c>
      <c r="BD2" s="293">
        <v>11245</v>
      </c>
      <c r="BE2" s="178">
        <v>28885</v>
      </c>
      <c r="BF2" s="180">
        <v>0.16908622607270385</v>
      </c>
      <c r="BG2" s="185">
        <v>1.0005102134479518</v>
      </c>
      <c r="BH2" s="293">
        <v>4120</v>
      </c>
      <c r="BI2" s="295">
        <v>146465</v>
      </c>
      <c r="BJ2" s="220">
        <v>100310</v>
      </c>
      <c r="BK2" s="178">
        <v>7925</v>
      </c>
      <c r="BL2" s="178">
        <v>108235</v>
      </c>
      <c r="BM2" s="180">
        <v>0.73898200935377056</v>
      </c>
      <c r="BN2" s="185">
        <v>0.99997565541782218</v>
      </c>
      <c r="BO2" s="293">
        <v>11275</v>
      </c>
      <c r="BP2" s="294">
        <v>7.6980848666917012E-2</v>
      </c>
      <c r="BQ2" s="185">
        <v>1.0000110245117824</v>
      </c>
      <c r="BR2" s="293">
        <v>14650</v>
      </c>
      <c r="BS2" s="293">
        <v>7825</v>
      </c>
      <c r="BT2" s="178">
        <v>22475</v>
      </c>
      <c r="BU2" s="294">
        <v>0.15344962960434233</v>
      </c>
      <c r="BV2" s="185">
        <v>0.99999758621272283</v>
      </c>
      <c r="BW2" s="293">
        <v>4480</v>
      </c>
      <c r="BX2" s="186" t="s">
        <v>17</v>
      </c>
      <c r="BY2" s="186" t="s">
        <v>17</v>
      </c>
      <c r="BZ2" s="186" t="s">
        <v>17</v>
      </c>
      <c r="CA2" s="292"/>
    </row>
    <row r="3" spans="1:79">
      <c r="A3" s="361"/>
      <c r="B3" s="32" t="s">
        <v>275</v>
      </c>
      <c r="C3" s="32">
        <v>9350001</v>
      </c>
      <c r="D3" s="362"/>
      <c r="E3" s="32"/>
      <c r="F3" s="32"/>
      <c r="G3" s="362"/>
      <c r="H3" s="32"/>
      <c r="I3" s="32"/>
      <c r="J3" s="32"/>
      <c r="K3" s="363"/>
      <c r="L3" s="364" t="s">
        <v>22</v>
      </c>
      <c r="M3" s="188">
        <v>1.1299999999999999</v>
      </c>
      <c r="N3" s="188">
        <v>1.1299999999999999</v>
      </c>
      <c r="O3" s="365">
        <v>112.99999999999999</v>
      </c>
      <c r="P3" s="365">
        <v>112.99999999999999</v>
      </c>
      <c r="Q3" s="29">
        <v>3189</v>
      </c>
      <c r="R3" s="29">
        <v>3261</v>
      </c>
      <c r="S3" s="29">
        <v>3261</v>
      </c>
      <c r="T3" s="29">
        <v>3112</v>
      </c>
      <c r="U3" s="366">
        <v>3040</v>
      </c>
      <c r="V3" s="108">
        <v>-72</v>
      </c>
      <c r="W3" s="367">
        <v>221</v>
      </c>
      <c r="X3" s="368">
        <v>-2.2079116835326588E-2</v>
      </c>
      <c r="Y3" s="368">
        <v>7.2697368421052636E-2</v>
      </c>
      <c r="Z3" s="369">
        <v>2830.6</v>
      </c>
      <c r="AA3" s="369">
        <v>2891.7</v>
      </c>
      <c r="AB3" s="211">
        <v>1599</v>
      </c>
      <c r="AC3" s="366">
        <v>1594</v>
      </c>
      <c r="AD3" s="211">
        <v>1594</v>
      </c>
      <c r="AE3" s="366">
        <v>1515</v>
      </c>
      <c r="AF3" s="28">
        <v>5</v>
      </c>
      <c r="AG3" s="29">
        <v>79</v>
      </c>
      <c r="AH3" s="370">
        <v>3.1367628607277291E-3</v>
      </c>
      <c r="AI3" s="371">
        <v>5.2145214521452148E-2</v>
      </c>
      <c r="AJ3" s="29">
        <v>1491</v>
      </c>
      <c r="AK3" s="366">
        <v>1498</v>
      </c>
      <c r="AL3" s="211">
        <v>1498</v>
      </c>
      <c r="AM3" s="366">
        <v>1410</v>
      </c>
      <c r="AN3" s="367">
        <v>-7</v>
      </c>
      <c r="AO3" s="367">
        <v>88</v>
      </c>
      <c r="AP3" s="372">
        <v>-4.6728971962616819E-3</v>
      </c>
      <c r="AQ3" s="372">
        <v>6.2411347517730496E-2</v>
      </c>
      <c r="AR3" s="373">
        <v>13.194690265486727</v>
      </c>
      <c r="AS3" s="373">
        <v>13.256637168141594</v>
      </c>
      <c r="AT3" s="29">
        <v>1440</v>
      </c>
      <c r="AU3" s="221">
        <v>765</v>
      </c>
      <c r="AV3" s="29">
        <v>60</v>
      </c>
      <c r="AW3" s="367">
        <v>825</v>
      </c>
      <c r="AX3" s="374">
        <v>0.57291666666666663</v>
      </c>
      <c r="AY3" s="375">
        <v>0.8209650982734007</v>
      </c>
      <c r="AZ3" s="29">
        <v>130</v>
      </c>
      <c r="BA3" s="374">
        <v>9.0277777777777776E-2</v>
      </c>
      <c r="BB3" s="376">
        <v>0.82899704111825323</v>
      </c>
      <c r="BC3" s="29">
        <v>190</v>
      </c>
      <c r="BD3" s="29">
        <v>260</v>
      </c>
      <c r="BE3" s="367">
        <v>450</v>
      </c>
      <c r="BF3" s="374">
        <v>0.3125</v>
      </c>
      <c r="BG3" s="376">
        <v>1.8491124260355027</v>
      </c>
      <c r="BH3" s="29">
        <v>35</v>
      </c>
      <c r="BI3" s="211">
        <v>915</v>
      </c>
      <c r="BJ3" s="221">
        <v>525</v>
      </c>
      <c r="BK3" s="29">
        <v>45</v>
      </c>
      <c r="BL3" s="367">
        <v>570</v>
      </c>
      <c r="BM3" s="374">
        <v>0.62295081967213117</v>
      </c>
      <c r="BN3" s="375">
        <v>0.84296457330464303</v>
      </c>
      <c r="BO3" s="29">
        <v>70</v>
      </c>
      <c r="BP3" s="374">
        <v>7.650273224043716E-2</v>
      </c>
      <c r="BQ3" s="376">
        <v>0.99380010704646859</v>
      </c>
      <c r="BR3" s="29">
        <v>95</v>
      </c>
      <c r="BS3" s="29">
        <v>140</v>
      </c>
      <c r="BT3" s="367">
        <v>235</v>
      </c>
      <c r="BU3" s="374">
        <v>0.25683060109289618</v>
      </c>
      <c r="BV3" s="376">
        <v>1.673708707024413</v>
      </c>
      <c r="BW3" s="29">
        <v>40</v>
      </c>
      <c r="BX3" s="31" t="s">
        <v>4</v>
      </c>
      <c r="BY3" s="31" t="s">
        <v>4</v>
      </c>
      <c r="BZ3" s="497" t="s">
        <v>4</v>
      </c>
      <c r="CA3" s="99"/>
    </row>
    <row r="4" spans="1:79">
      <c r="A4" s="361"/>
      <c r="B4" s="32" t="s">
        <v>276</v>
      </c>
      <c r="C4" s="32">
        <v>9350002</v>
      </c>
      <c r="D4" s="362"/>
      <c r="E4" s="32"/>
      <c r="F4" s="32"/>
      <c r="G4" s="362"/>
      <c r="H4" s="32"/>
      <c r="I4" s="32"/>
      <c r="J4" s="32"/>
      <c r="K4" s="363"/>
      <c r="L4" s="364" t="s">
        <v>23</v>
      </c>
      <c r="M4" s="188">
        <v>1.45</v>
      </c>
      <c r="N4" s="188">
        <v>1.45</v>
      </c>
      <c r="O4" s="365">
        <v>145</v>
      </c>
      <c r="P4" s="365">
        <v>145</v>
      </c>
      <c r="Q4" s="29">
        <v>4013</v>
      </c>
      <c r="R4" s="29">
        <v>3878</v>
      </c>
      <c r="S4" s="29">
        <v>3878</v>
      </c>
      <c r="T4" s="29">
        <v>3619</v>
      </c>
      <c r="U4" s="366">
        <v>3629</v>
      </c>
      <c r="V4" s="108">
        <v>135</v>
      </c>
      <c r="W4" s="367">
        <v>249</v>
      </c>
      <c r="X4" s="368">
        <v>3.4811758638473439E-2</v>
      </c>
      <c r="Y4" s="368">
        <v>6.8613943235050975E-2</v>
      </c>
      <c r="Z4" s="369">
        <v>2764.5</v>
      </c>
      <c r="AA4" s="369">
        <v>2669.5</v>
      </c>
      <c r="AB4" s="211">
        <v>2379</v>
      </c>
      <c r="AC4" s="366">
        <v>2317</v>
      </c>
      <c r="AD4" s="211">
        <v>2317</v>
      </c>
      <c r="AE4" s="366">
        <v>2205</v>
      </c>
      <c r="AF4" s="28">
        <v>62</v>
      </c>
      <c r="AG4" s="29">
        <v>112</v>
      </c>
      <c r="AH4" s="370">
        <v>2.6758739749676307E-2</v>
      </c>
      <c r="AI4" s="371">
        <v>5.0793650793650794E-2</v>
      </c>
      <c r="AJ4" s="29">
        <v>2247</v>
      </c>
      <c r="AK4" s="366">
        <v>2176</v>
      </c>
      <c r="AL4" s="211">
        <v>2176</v>
      </c>
      <c r="AM4" s="366">
        <v>2049</v>
      </c>
      <c r="AN4" s="367">
        <v>71</v>
      </c>
      <c r="AO4" s="367">
        <v>127</v>
      </c>
      <c r="AP4" s="372">
        <v>3.2628676470588237E-2</v>
      </c>
      <c r="AQ4" s="372">
        <v>6.1981454367984384E-2</v>
      </c>
      <c r="AR4" s="373">
        <v>15.49655172413793</v>
      </c>
      <c r="AS4" s="373">
        <v>15.006896551724138</v>
      </c>
      <c r="AT4" s="29">
        <v>1960</v>
      </c>
      <c r="AU4" s="221">
        <v>915</v>
      </c>
      <c r="AV4" s="29">
        <v>70</v>
      </c>
      <c r="AW4" s="367">
        <v>985</v>
      </c>
      <c r="AX4" s="374">
        <v>0.50255102040816324</v>
      </c>
      <c r="AY4" s="375">
        <v>0.72013413444093477</v>
      </c>
      <c r="AZ4" s="29">
        <v>170</v>
      </c>
      <c r="BA4" s="374">
        <v>8.673469387755102E-2</v>
      </c>
      <c r="BB4" s="376">
        <v>0.79646183542287441</v>
      </c>
      <c r="BC4" s="29">
        <v>420</v>
      </c>
      <c r="BD4" s="29">
        <v>330</v>
      </c>
      <c r="BE4" s="367">
        <v>750</v>
      </c>
      <c r="BF4" s="374">
        <v>0.38265306122448978</v>
      </c>
      <c r="BG4" s="376">
        <v>2.26421929718633</v>
      </c>
      <c r="BH4" s="29">
        <v>60</v>
      </c>
      <c r="BI4" s="211">
        <v>1260</v>
      </c>
      <c r="BJ4" s="221">
        <v>620</v>
      </c>
      <c r="BK4" s="29">
        <v>15</v>
      </c>
      <c r="BL4" s="367">
        <v>635</v>
      </c>
      <c r="BM4" s="374">
        <v>0.50396825396825395</v>
      </c>
      <c r="BN4" s="375">
        <v>0.68195974826556693</v>
      </c>
      <c r="BO4" s="29">
        <v>110</v>
      </c>
      <c r="BP4" s="374">
        <v>8.7301587301587297E-2</v>
      </c>
      <c r="BQ4" s="376">
        <v>1.1340814146737761</v>
      </c>
      <c r="BR4" s="29">
        <v>240</v>
      </c>
      <c r="BS4" s="29">
        <v>195</v>
      </c>
      <c r="BT4" s="367">
        <v>435</v>
      </c>
      <c r="BU4" s="374">
        <v>0.34523809523809523</v>
      </c>
      <c r="BV4" s="376">
        <v>2.2498409595183788</v>
      </c>
      <c r="BW4" s="29">
        <v>80</v>
      </c>
      <c r="BX4" s="31" t="s">
        <v>4</v>
      </c>
      <c r="BY4" s="31" t="s">
        <v>4</v>
      </c>
      <c r="BZ4" s="138" t="s">
        <v>4</v>
      </c>
      <c r="CA4" s="99"/>
    </row>
    <row r="5" spans="1:79">
      <c r="A5" s="361"/>
      <c r="B5" s="32" t="s">
        <v>277</v>
      </c>
      <c r="C5" s="32">
        <v>9350003.0099999998</v>
      </c>
      <c r="D5" s="362"/>
      <c r="E5" s="32"/>
      <c r="F5" s="364"/>
      <c r="G5" s="362"/>
      <c r="H5" s="32"/>
      <c r="I5" s="364"/>
      <c r="J5" s="364"/>
      <c r="K5" s="377"/>
      <c r="L5" s="364" t="s">
        <v>24</v>
      </c>
      <c r="M5" s="188">
        <v>1.03</v>
      </c>
      <c r="N5" s="188">
        <v>1.04</v>
      </c>
      <c r="O5" s="365">
        <v>103</v>
      </c>
      <c r="P5" s="365">
        <v>104</v>
      </c>
      <c r="Q5" s="29">
        <v>5987</v>
      </c>
      <c r="R5" s="29">
        <v>5809</v>
      </c>
      <c r="S5" s="29">
        <v>5809</v>
      </c>
      <c r="T5" s="29">
        <v>5583</v>
      </c>
      <c r="U5" s="366">
        <v>5546</v>
      </c>
      <c r="V5" s="108">
        <v>178</v>
      </c>
      <c r="W5" s="367">
        <v>263</v>
      </c>
      <c r="X5" s="368">
        <v>3.0642107075228093E-2</v>
      </c>
      <c r="Y5" s="368">
        <v>4.7421565091958169E-2</v>
      </c>
      <c r="Z5" s="369">
        <v>5816.6</v>
      </c>
      <c r="AA5" s="369">
        <v>5609.3</v>
      </c>
      <c r="AB5" s="211">
        <v>3547</v>
      </c>
      <c r="AC5" s="366">
        <v>3543</v>
      </c>
      <c r="AD5" s="211">
        <v>3543</v>
      </c>
      <c r="AE5" s="366">
        <v>3601</v>
      </c>
      <c r="AF5" s="28">
        <v>4</v>
      </c>
      <c r="AG5" s="29">
        <v>-58</v>
      </c>
      <c r="AH5" s="370">
        <v>1.1289867344058708E-3</v>
      </c>
      <c r="AI5" s="371">
        <v>-1.6106637045265205E-2</v>
      </c>
      <c r="AJ5" s="29">
        <v>3397</v>
      </c>
      <c r="AK5" s="366">
        <v>3343</v>
      </c>
      <c r="AL5" s="211">
        <v>3343</v>
      </c>
      <c r="AM5" s="366">
        <v>3348</v>
      </c>
      <c r="AN5" s="367">
        <v>54</v>
      </c>
      <c r="AO5" s="367">
        <v>-5</v>
      </c>
      <c r="AP5" s="372">
        <v>1.6153155848040682E-2</v>
      </c>
      <c r="AQ5" s="372">
        <v>-1.4934289127837516E-3</v>
      </c>
      <c r="AR5" s="373">
        <v>32.980582524271846</v>
      </c>
      <c r="AS5" s="373">
        <v>32.144230769230766</v>
      </c>
      <c r="AT5" s="29">
        <v>2520</v>
      </c>
      <c r="AU5" s="221">
        <v>1035</v>
      </c>
      <c r="AV5" s="29">
        <v>90</v>
      </c>
      <c r="AW5" s="367">
        <v>1125</v>
      </c>
      <c r="AX5" s="374">
        <v>0.44642857142857145</v>
      </c>
      <c r="AY5" s="375">
        <v>0.63971306358966296</v>
      </c>
      <c r="AZ5" s="29">
        <v>310</v>
      </c>
      <c r="BA5" s="374">
        <v>0.12301587301587301</v>
      </c>
      <c r="BB5" s="376">
        <v>1.1296223417435538</v>
      </c>
      <c r="BC5" s="29">
        <v>705</v>
      </c>
      <c r="BD5" s="29">
        <v>315</v>
      </c>
      <c r="BE5" s="367">
        <v>1020</v>
      </c>
      <c r="BF5" s="374">
        <v>0.40476190476190477</v>
      </c>
      <c r="BG5" s="376">
        <v>2.395040856579318</v>
      </c>
      <c r="BH5" s="29">
        <v>75</v>
      </c>
      <c r="BI5" s="211">
        <v>1880</v>
      </c>
      <c r="BJ5" s="221">
        <v>885</v>
      </c>
      <c r="BK5" s="29">
        <v>95</v>
      </c>
      <c r="BL5" s="367">
        <v>980</v>
      </c>
      <c r="BM5" s="374">
        <v>0.52127659574468088</v>
      </c>
      <c r="BN5" s="375">
        <v>0.70538104972216631</v>
      </c>
      <c r="BO5" s="29">
        <v>180</v>
      </c>
      <c r="BP5" s="374">
        <v>9.5744680851063829E-2</v>
      </c>
      <c r="BQ5" s="376">
        <v>1.2437604683172749</v>
      </c>
      <c r="BR5" s="29">
        <v>435</v>
      </c>
      <c r="BS5" s="29">
        <v>220</v>
      </c>
      <c r="BT5" s="367">
        <v>655</v>
      </c>
      <c r="BU5" s="374">
        <v>0.34840425531914893</v>
      </c>
      <c r="BV5" s="376">
        <v>2.2704741304604035</v>
      </c>
      <c r="BW5" s="29">
        <v>65</v>
      </c>
      <c r="BX5" s="31" t="s">
        <v>4</v>
      </c>
      <c r="BY5" s="31" t="s">
        <v>4</v>
      </c>
      <c r="BZ5" s="138" t="s">
        <v>4</v>
      </c>
      <c r="CA5" s="99"/>
    </row>
    <row r="6" spans="1:79">
      <c r="A6" s="361"/>
      <c r="B6" s="32" t="s">
        <v>278</v>
      </c>
      <c r="C6" s="32">
        <v>9350003.0199999996</v>
      </c>
      <c r="D6" s="362"/>
      <c r="E6" s="32"/>
      <c r="F6" s="364"/>
      <c r="G6" s="362"/>
      <c r="H6" s="32"/>
      <c r="I6" s="364"/>
      <c r="J6" s="364"/>
      <c r="K6" s="377"/>
      <c r="L6" s="364" t="s">
        <v>25</v>
      </c>
      <c r="M6" s="188">
        <v>0.91</v>
      </c>
      <c r="N6" s="188">
        <v>0.92</v>
      </c>
      <c r="O6" s="365">
        <v>91</v>
      </c>
      <c r="P6" s="365">
        <v>92</v>
      </c>
      <c r="Q6" s="29">
        <v>6784</v>
      </c>
      <c r="R6" s="29">
        <v>6179</v>
      </c>
      <c r="S6" s="29">
        <v>6179</v>
      </c>
      <c r="T6" s="29">
        <v>5624</v>
      </c>
      <c r="U6" s="366">
        <v>5714</v>
      </c>
      <c r="V6" s="108">
        <v>605</v>
      </c>
      <c r="W6" s="367">
        <v>465</v>
      </c>
      <c r="X6" s="368">
        <v>9.791228354102606E-2</v>
      </c>
      <c r="Y6" s="368">
        <v>8.1379068953447667E-2</v>
      </c>
      <c r="Z6" s="369">
        <v>7417.5</v>
      </c>
      <c r="AA6" s="369">
        <v>6752.3</v>
      </c>
      <c r="AB6" s="211">
        <v>4423</v>
      </c>
      <c r="AC6" s="366">
        <v>4108</v>
      </c>
      <c r="AD6" s="211">
        <v>4108</v>
      </c>
      <c r="AE6" s="366">
        <v>3737</v>
      </c>
      <c r="AF6" s="28">
        <v>315</v>
      </c>
      <c r="AG6" s="29">
        <v>371</v>
      </c>
      <c r="AH6" s="370">
        <v>7.6679649464459584E-2</v>
      </c>
      <c r="AI6" s="371">
        <v>9.9277495317099271E-2</v>
      </c>
      <c r="AJ6" s="29">
        <v>4059</v>
      </c>
      <c r="AK6" s="366">
        <v>3663</v>
      </c>
      <c r="AL6" s="211">
        <v>3663</v>
      </c>
      <c r="AM6" s="366">
        <v>3350</v>
      </c>
      <c r="AN6" s="367">
        <v>396</v>
      </c>
      <c r="AO6" s="367">
        <v>313</v>
      </c>
      <c r="AP6" s="372">
        <v>0.10810810810810811</v>
      </c>
      <c r="AQ6" s="372">
        <v>9.3432835820895524E-2</v>
      </c>
      <c r="AR6" s="373">
        <v>44.604395604395606</v>
      </c>
      <c r="AS6" s="373">
        <v>39.815217391304351</v>
      </c>
      <c r="AT6" s="29">
        <v>2645</v>
      </c>
      <c r="AU6" s="221">
        <v>1085</v>
      </c>
      <c r="AV6" s="29">
        <v>80</v>
      </c>
      <c r="AW6" s="367">
        <v>1165</v>
      </c>
      <c r="AX6" s="374">
        <v>0.44045368620037806</v>
      </c>
      <c r="AY6" s="375">
        <v>0.63115130840967271</v>
      </c>
      <c r="AZ6" s="29">
        <v>370</v>
      </c>
      <c r="BA6" s="374">
        <v>0.13988657844990549</v>
      </c>
      <c r="BB6" s="376">
        <v>1.284541583562034</v>
      </c>
      <c r="BC6" s="29">
        <v>885</v>
      </c>
      <c r="BD6" s="29">
        <v>170</v>
      </c>
      <c r="BE6" s="367">
        <v>1055</v>
      </c>
      <c r="BF6" s="374">
        <v>0.3988657844990548</v>
      </c>
      <c r="BG6" s="376">
        <v>2.3601525710003242</v>
      </c>
      <c r="BH6" s="29">
        <v>55</v>
      </c>
      <c r="BI6" s="211">
        <v>2115</v>
      </c>
      <c r="BJ6" s="221">
        <v>915</v>
      </c>
      <c r="BK6" s="29">
        <v>85</v>
      </c>
      <c r="BL6" s="367">
        <v>1000</v>
      </c>
      <c r="BM6" s="374">
        <v>0.4728132387706856</v>
      </c>
      <c r="BN6" s="375">
        <v>0.63980140564368826</v>
      </c>
      <c r="BO6" s="29">
        <v>225</v>
      </c>
      <c r="BP6" s="374">
        <v>0.10638297872340426</v>
      </c>
      <c r="BQ6" s="376">
        <v>1.3819560759080833</v>
      </c>
      <c r="BR6" s="29">
        <v>615</v>
      </c>
      <c r="BS6" s="29">
        <v>210</v>
      </c>
      <c r="BT6" s="367">
        <v>825</v>
      </c>
      <c r="BU6" s="374">
        <v>0.39007092198581561</v>
      </c>
      <c r="BV6" s="376">
        <v>2.5420066600574494</v>
      </c>
      <c r="BW6" s="29">
        <v>75</v>
      </c>
      <c r="BX6" s="31" t="s">
        <v>4</v>
      </c>
      <c r="BY6" s="31" t="s">
        <v>4</v>
      </c>
      <c r="BZ6" s="138" t="s">
        <v>4</v>
      </c>
      <c r="CA6" s="99"/>
    </row>
    <row r="7" spans="1:79">
      <c r="A7" s="361"/>
      <c r="B7" s="32" t="s">
        <v>279</v>
      </c>
      <c r="C7" s="32">
        <v>9350004</v>
      </c>
      <c r="D7" s="362"/>
      <c r="E7" s="32"/>
      <c r="F7" s="364"/>
      <c r="G7" s="362"/>
      <c r="H7" s="32"/>
      <c r="I7" s="364"/>
      <c r="J7" s="364"/>
      <c r="K7" s="377"/>
      <c r="L7" s="364" t="s">
        <v>26</v>
      </c>
      <c r="M7" s="188">
        <v>0.84</v>
      </c>
      <c r="N7" s="188">
        <v>0.84</v>
      </c>
      <c r="O7" s="365">
        <v>84</v>
      </c>
      <c r="P7" s="365">
        <v>84</v>
      </c>
      <c r="Q7" s="29">
        <v>6503</v>
      </c>
      <c r="R7" s="29">
        <v>6336</v>
      </c>
      <c r="S7" s="29">
        <v>6336</v>
      </c>
      <c r="T7" s="29">
        <v>6106</v>
      </c>
      <c r="U7" s="366">
        <v>6065</v>
      </c>
      <c r="V7" s="108">
        <v>167</v>
      </c>
      <c r="W7" s="367">
        <v>271</v>
      </c>
      <c r="X7" s="368">
        <v>2.6357323232323232E-2</v>
      </c>
      <c r="Y7" s="368">
        <v>4.4682605111294314E-2</v>
      </c>
      <c r="Z7" s="369">
        <v>7783.4</v>
      </c>
      <c r="AA7" s="369">
        <v>7582.6</v>
      </c>
      <c r="AB7" s="211">
        <v>4263</v>
      </c>
      <c r="AC7" s="366">
        <v>4183</v>
      </c>
      <c r="AD7" s="211">
        <v>4183</v>
      </c>
      <c r="AE7" s="366">
        <v>4049</v>
      </c>
      <c r="AF7" s="28">
        <v>80</v>
      </c>
      <c r="AG7" s="29">
        <v>134</v>
      </c>
      <c r="AH7" s="370">
        <v>1.912502988285919E-2</v>
      </c>
      <c r="AI7" s="371">
        <v>3.3094591257100521E-2</v>
      </c>
      <c r="AJ7" s="29">
        <v>3997</v>
      </c>
      <c r="AK7" s="366">
        <v>3954</v>
      </c>
      <c r="AL7" s="211">
        <v>3954</v>
      </c>
      <c r="AM7" s="366">
        <v>3790</v>
      </c>
      <c r="AN7" s="367">
        <v>43</v>
      </c>
      <c r="AO7" s="367">
        <v>164</v>
      </c>
      <c r="AP7" s="372">
        <v>1.0875063227111785E-2</v>
      </c>
      <c r="AQ7" s="372">
        <v>4.3271767810026382E-2</v>
      </c>
      <c r="AR7" s="373">
        <v>47.583333333333336</v>
      </c>
      <c r="AS7" s="373">
        <v>47.071428571428569</v>
      </c>
      <c r="AT7" s="29">
        <v>3095</v>
      </c>
      <c r="AU7" s="221">
        <v>1195</v>
      </c>
      <c r="AV7" s="29">
        <v>70</v>
      </c>
      <c r="AW7" s="367">
        <v>1265</v>
      </c>
      <c r="AX7" s="374">
        <v>0.40872374798061389</v>
      </c>
      <c r="AY7" s="375">
        <v>0.58568366300086228</v>
      </c>
      <c r="AZ7" s="29">
        <v>330</v>
      </c>
      <c r="BA7" s="374">
        <v>0.10662358642972536</v>
      </c>
      <c r="BB7" s="376">
        <v>0.97909629412052679</v>
      </c>
      <c r="BC7" s="29">
        <v>1090</v>
      </c>
      <c r="BD7" s="29">
        <v>335</v>
      </c>
      <c r="BE7" s="367">
        <v>1425</v>
      </c>
      <c r="BF7" s="374">
        <v>0.4604200323101777</v>
      </c>
      <c r="BG7" s="376">
        <v>2.7243788894093353</v>
      </c>
      <c r="BH7" s="29">
        <v>75</v>
      </c>
      <c r="BI7" s="211">
        <v>2400</v>
      </c>
      <c r="BJ7" s="221">
        <v>990</v>
      </c>
      <c r="BK7" s="29">
        <v>105</v>
      </c>
      <c r="BL7" s="367">
        <v>1095</v>
      </c>
      <c r="BM7" s="374">
        <v>0.45624999999999999</v>
      </c>
      <c r="BN7" s="375">
        <v>0.61738836265223274</v>
      </c>
      <c r="BO7" s="29">
        <v>270</v>
      </c>
      <c r="BP7" s="374">
        <v>0.1125</v>
      </c>
      <c r="BQ7" s="376">
        <v>1.4614185502727981</v>
      </c>
      <c r="BR7" s="29">
        <v>725</v>
      </c>
      <c r="BS7" s="29">
        <v>215</v>
      </c>
      <c r="BT7" s="367">
        <v>940</v>
      </c>
      <c r="BU7" s="374">
        <v>0.39166666666666666</v>
      </c>
      <c r="BV7" s="376">
        <v>2.5524057782122296</v>
      </c>
      <c r="BW7" s="29">
        <v>95</v>
      </c>
      <c r="BX7" s="31" t="s">
        <v>4</v>
      </c>
      <c r="BY7" s="31" t="s">
        <v>4</v>
      </c>
      <c r="BZ7" s="138" t="s">
        <v>4</v>
      </c>
      <c r="CA7" s="99"/>
    </row>
    <row r="8" spans="1:79">
      <c r="A8" s="361"/>
      <c r="B8" s="32" t="s">
        <v>280</v>
      </c>
      <c r="C8" s="32">
        <v>9350005</v>
      </c>
      <c r="D8" s="362"/>
      <c r="E8" s="32"/>
      <c r="F8" s="364"/>
      <c r="G8" s="362"/>
      <c r="H8" s="32"/>
      <c r="I8" s="364"/>
      <c r="J8" s="364"/>
      <c r="K8" s="377"/>
      <c r="L8" s="364" t="s">
        <v>27</v>
      </c>
      <c r="M8" s="188">
        <v>1.37</v>
      </c>
      <c r="N8" s="188">
        <v>1.37</v>
      </c>
      <c r="O8" s="365">
        <v>137</v>
      </c>
      <c r="P8" s="365">
        <v>137</v>
      </c>
      <c r="Q8" s="29">
        <v>4050</v>
      </c>
      <c r="R8" s="29">
        <v>3997</v>
      </c>
      <c r="S8" s="29">
        <v>3997</v>
      </c>
      <c r="T8" s="29">
        <v>3832</v>
      </c>
      <c r="U8" s="366">
        <v>3943</v>
      </c>
      <c r="V8" s="108">
        <v>53</v>
      </c>
      <c r="W8" s="367">
        <v>54</v>
      </c>
      <c r="X8" s="368">
        <v>1.3259944958719039E-2</v>
      </c>
      <c r="Y8" s="368">
        <v>1.3695155972609688E-2</v>
      </c>
      <c r="Z8" s="369">
        <v>2966.8</v>
      </c>
      <c r="AA8" s="369">
        <v>2928.2</v>
      </c>
      <c r="AB8" s="211">
        <v>2009</v>
      </c>
      <c r="AC8" s="366">
        <v>2013</v>
      </c>
      <c r="AD8" s="211">
        <v>2013</v>
      </c>
      <c r="AE8" s="366">
        <v>2019</v>
      </c>
      <c r="AF8" s="28">
        <v>-4</v>
      </c>
      <c r="AG8" s="29">
        <v>-6</v>
      </c>
      <c r="AH8" s="370">
        <v>-1.987083954297069E-3</v>
      </c>
      <c r="AI8" s="371">
        <v>-2.9717682020802376E-3</v>
      </c>
      <c r="AJ8" s="29">
        <v>1920</v>
      </c>
      <c r="AK8" s="366">
        <v>1896</v>
      </c>
      <c r="AL8" s="211">
        <v>1896</v>
      </c>
      <c r="AM8" s="366">
        <v>1864</v>
      </c>
      <c r="AN8" s="367">
        <v>24</v>
      </c>
      <c r="AO8" s="367">
        <v>32</v>
      </c>
      <c r="AP8" s="372">
        <v>1.2658227848101266E-2</v>
      </c>
      <c r="AQ8" s="372">
        <v>1.7167381974248927E-2</v>
      </c>
      <c r="AR8" s="373">
        <v>14.014598540145986</v>
      </c>
      <c r="AS8" s="373">
        <v>13.839416058394161</v>
      </c>
      <c r="AT8" s="29">
        <v>1600</v>
      </c>
      <c r="AU8" s="221">
        <v>775</v>
      </c>
      <c r="AV8" s="29">
        <v>80</v>
      </c>
      <c r="AW8" s="367">
        <v>855</v>
      </c>
      <c r="AX8" s="374">
        <v>0.53437500000000004</v>
      </c>
      <c r="AY8" s="375">
        <v>0.76573653711682654</v>
      </c>
      <c r="AZ8" s="29">
        <v>195</v>
      </c>
      <c r="BA8" s="374">
        <v>0.121875</v>
      </c>
      <c r="BB8" s="376">
        <v>1.1191460055096418</v>
      </c>
      <c r="BC8" s="29">
        <v>280</v>
      </c>
      <c r="BD8" s="29">
        <v>200</v>
      </c>
      <c r="BE8" s="367">
        <v>480</v>
      </c>
      <c r="BF8" s="374">
        <v>0.3</v>
      </c>
      <c r="BG8" s="376">
        <v>1.7751479289940826</v>
      </c>
      <c r="BH8" s="29">
        <v>60</v>
      </c>
      <c r="BI8" s="211">
        <v>1490</v>
      </c>
      <c r="BJ8" s="221">
        <v>780</v>
      </c>
      <c r="BK8" s="29">
        <v>85</v>
      </c>
      <c r="BL8" s="367">
        <v>865</v>
      </c>
      <c r="BM8" s="374">
        <v>0.58053691275167785</v>
      </c>
      <c r="BN8" s="375">
        <v>0.785570923885897</v>
      </c>
      <c r="BO8" s="29">
        <v>125</v>
      </c>
      <c r="BP8" s="374">
        <v>8.3892617449664433E-2</v>
      </c>
      <c r="BQ8" s="376">
        <v>1.0897975766389247</v>
      </c>
      <c r="BR8" s="29">
        <v>255</v>
      </c>
      <c r="BS8" s="29">
        <v>170</v>
      </c>
      <c r="BT8" s="367">
        <v>425</v>
      </c>
      <c r="BU8" s="374">
        <v>0.28523489932885904</v>
      </c>
      <c r="BV8" s="376">
        <v>1.8588132898589707</v>
      </c>
      <c r="BW8" s="29">
        <v>80</v>
      </c>
      <c r="BX8" s="31" t="s">
        <v>4</v>
      </c>
      <c r="BY8" s="31" t="s">
        <v>4</v>
      </c>
      <c r="BZ8" s="138" t="s">
        <v>4</v>
      </c>
      <c r="CA8" s="99"/>
    </row>
    <row r="9" spans="1:79">
      <c r="A9" s="361"/>
      <c r="B9" s="32" t="s">
        <v>281</v>
      </c>
      <c r="C9" s="32">
        <v>9350006</v>
      </c>
      <c r="D9" s="362"/>
      <c r="E9" s="32"/>
      <c r="F9" s="32"/>
      <c r="G9" s="362"/>
      <c r="H9" s="32"/>
      <c r="I9" s="32"/>
      <c r="J9" s="32"/>
      <c r="K9" s="363"/>
      <c r="L9" s="364" t="s">
        <v>28</v>
      </c>
      <c r="M9" s="188">
        <v>0.92</v>
      </c>
      <c r="N9" s="188">
        <v>0.92</v>
      </c>
      <c r="O9" s="365">
        <v>92</v>
      </c>
      <c r="P9" s="365">
        <v>92</v>
      </c>
      <c r="Q9" s="29">
        <v>2685</v>
      </c>
      <c r="R9" s="29">
        <v>2597</v>
      </c>
      <c r="S9" s="29">
        <v>2597</v>
      </c>
      <c r="T9" s="29">
        <v>2525</v>
      </c>
      <c r="U9" s="366">
        <v>2424</v>
      </c>
      <c r="V9" s="108">
        <v>88</v>
      </c>
      <c r="W9" s="367">
        <v>173</v>
      </c>
      <c r="X9" s="368">
        <v>3.3885252214093185E-2</v>
      </c>
      <c r="Y9" s="368">
        <v>7.1369636963696373E-2</v>
      </c>
      <c r="Z9" s="369">
        <v>2933.1</v>
      </c>
      <c r="AA9" s="369">
        <v>2836.7</v>
      </c>
      <c r="AB9" s="211">
        <v>1227</v>
      </c>
      <c r="AC9" s="366">
        <v>1190</v>
      </c>
      <c r="AD9" s="211">
        <v>1190</v>
      </c>
      <c r="AE9" s="366">
        <v>1108</v>
      </c>
      <c r="AF9" s="28">
        <v>37</v>
      </c>
      <c r="AG9" s="29">
        <v>82</v>
      </c>
      <c r="AH9" s="370">
        <v>3.1092436974789917E-2</v>
      </c>
      <c r="AI9" s="371">
        <v>7.4007220216606495E-2</v>
      </c>
      <c r="AJ9" s="29">
        <v>1177</v>
      </c>
      <c r="AK9" s="366">
        <v>1135</v>
      </c>
      <c r="AL9" s="211">
        <v>1135</v>
      </c>
      <c r="AM9" s="366">
        <v>1060</v>
      </c>
      <c r="AN9" s="367">
        <v>42</v>
      </c>
      <c r="AO9" s="367">
        <v>75</v>
      </c>
      <c r="AP9" s="372">
        <v>3.7004405286343613E-2</v>
      </c>
      <c r="AQ9" s="372">
        <v>7.0754716981132074E-2</v>
      </c>
      <c r="AR9" s="373">
        <v>12.793478260869565</v>
      </c>
      <c r="AS9" s="373">
        <v>12.336956521739131</v>
      </c>
      <c r="AT9" s="29">
        <v>1095</v>
      </c>
      <c r="AU9" s="221">
        <v>555</v>
      </c>
      <c r="AV9" s="29">
        <v>55</v>
      </c>
      <c r="AW9" s="367">
        <v>610</v>
      </c>
      <c r="AX9" s="374">
        <v>0.55707762557077622</v>
      </c>
      <c r="AY9" s="375">
        <v>0.79826842930494557</v>
      </c>
      <c r="AZ9" s="29">
        <v>105</v>
      </c>
      <c r="BA9" s="374">
        <v>9.5890410958904104E-2</v>
      </c>
      <c r="BB9" s="376">
        <v>0.88053637244172733</v>
      </c>
      <c r="BC9" s="29">
        <v>165</v>
      </c>
      <c r="BD9" s="29">
        <v>170</v>
      </c>
      <c r="BE9" s="367">
        <v>335</v>
      </c>
      <c r="BF9" s="374">
        <v>0.30593607305936071</v>
      </c>
      <c r="BG9" s="376">
        <v>1.8102726216530218</v>
      </c>
      <c r="BH9" s="29">
        <v>45</v>
      </c>
      <c r="BI9" s="211">
        <v>715</v>
      </c>
      <c r="BJ9" s="221">
        <v>395</v>
      </c>
      <c r="BK9" s="29">
        <v>35</v>
      </c>
      <c r="BL9" s="367">
        <v>430</v>
      </c>
      <c r="BM9" s="374">
        <v>0.60139860139860135</v>
      </c>
      <c r="BN9" s="375">
        <v>0.81380054316454853</v>
      </c>
      <c r="BO9" s="29">
        <v>65</v>
      </c>
      <c r="BP9" s="374">
        <v>9.0909090909090912E-2</v>
      </c>
      <c r="BQ9" s="376">
        <v>1.1809442830487258</v>
      </c>
      <c r="BR9" s="29">
        <v>90</v>
      </c>
      <c r="BS9" s="29">
        <v>80</v>
      </c>
      <c r="BT9" s="367">
        <v>170</v>
      </c>
      <c r="BU9" s="374">
        <v>0.23776223776223776</v>
      </c>
      <c r="BV9" s="376">
        <v>1.5494443646936316</v>
      </c>
      <c r="BW9" s="29">
        <v>50</v>
      </c>
      <c r="BX9" s="31" t="s">
        <v>4</v>
      </c>
      <c r="BY9" s="31" t="s">
        <v>4</v>
      </c>
      <c r="BZ9" s="138" t="s">
        <v>4</v>
      </c>
      <c r="CA9" s="99"/>
    </row>
    <row r="10" spans="1:79">
      <c r="A10" s="361"/>
      <c r="B10" s="32" t="s">
        <v>282</v>
      </c>
      <c r="C10" s="32">
        <v>9350007</v>
      </c>
      <c r="D10" s="362"/>
      <c r="E10" s="32"/>
      <c r="F10" s="32"/>
      <c r="G10" s="362"/>
      <c r="H10" s="32"/>
      <c r="I10" s="32"/>
      <c r="J10" s="32"/>
      <c r="K10" s="363"/>
      <c r="L10" s="364" t="s">
        <v>29</v>
      </c>
      <c r="M10" s="188">
        <v>0.9</v>
      </c>
      <c r="N10" s="188">
        <v>0.9</v>
      </c>
      <c r="O10" s="365">
        <v>90</v>
      </c>
      <c r="P10" s="365">
        <v>90</v>
      </c>
      <c r="Q10" s="29">
        <v>5994</v>
      </c>
      <c r="R10" s="29">
        <v>5736</v>
      </c>
      <c r="S10" s="29">
        <v>5736</v>
      </c>
      <c r="T10" s="29">
        <v>5441</v>
      </c>
      <c r="U10" s="366">
        <v>5652</v>
      </c>
      <c r="V10" s="108">
        <v>258</v>
      </c>
      <c r="W10" s="367">
        <v>84</v>
      </c>
      <c r="X10" s="368">
        <v>4.4979079497907949E-2</v>
      </c>
      <c r="Y10" s="368">
        <v>1.4861995753715499E-2</v>
      </c>
      <c r="Z10" s="369">
        <v>6645.2</v>
      </c>
      <c r="AA10" s="369">
        <v>6359.9</v>
      </c>
      <c r="AB10" s="211">
        <v>3688</v>
      </c>
      <c r="AC10" s="366">
        <v>3613</v>
      </c>
      <c r="AD10" s="211">
        <v>3613</v>
      </c>
      <c r="AE10" s="366">
        <v>3594</v>
      </c>
      <c r="AF10" s="28">
        <v>75</v>
      </c>
      <c r="AG10" s="29">
        <v>19</v>
      </c>
      <c r="AH10" s="370">
        <v>2.0758372543592581E-2</v>
      </c>
      <c r="AI10" s="371">
        <v>5.2865887590428495E-3</v>
      </c>
      <c r="AJ10" s="29">
        <v>3526</v>
      </c>
      <c r="AK10" s="366">
        <v>3473</v>
      </c>
      <c r="AL10" s="211">
        <v>3473</v>
      </c>
      <c r="AM10" s="366">
        <v>3404</v>
      </c>
      <c r="AN10" s="367">
        <v>53</v>
      </c>
      <c r="AO10" s="367">
        <v>69</v>
      </c>
      <c r="AP10" s="372">
        <v>1.5260581629714944E-2</v>
      </c>
      <c r="AQ10" s="372">
        <v>2.0270270270270271E-2</v>
      </c>
      <c r="AR10" s="373">
        <v>39.177777777777777</v>
      </c>
      <c r="AS10" s="373">
        <v>38.588888888888889</v>
      </c>
      <c r="AT10" s="29">
        <v>3335</v>
      </c>
      <c r="AU10" s="221">
        <v>1435</v>
      </c>
      <c r="AV10" s="29">
        <v>120</v>
      </c>
      <c r="AW10" s="367">
        <v>1555</v>
      </c>
      <c r="AX10" s="374">
        <v>0.46626686656671662</v>
      </c>
      <c r="AY10" s="375">
        <v>0.66814049268231301</v>
      </c>
      <c r="AZ10" s="29">
        <v>760</v>
      </c>
      <c r="BA10" s="374">
        <v>0.22788605697151423</v>
      </c>
      <c r="BB10" s="376">
        <v>2.0926176030442081</v>
      </c>
      <c r="BC10" s="29">
        <v>660</v>
      </c>
      <c r="BD10" s="29">
        <v>325</v>
      </c>
      <c r="BE10" s="367">
        <v>985</v>
      </c>
      <c r="BF10" s="374">
        <v>0.29535232383808097</v>
      </c>
      <c r="BG10" s="376">
        <v>1.7476468866158636</v>
      </c>
      <c r="BH10" s="29">
        <v>40</v>
      </c>
      <c r="BI10" s="211">
        <v>2695</v>
      </c>
      <c r="BJ10" s="221">
        <v>1255</v>
      </c>
      <c r="BK10" s="29">
        <v>120</v>
      </c>
      <c r="BL10" s="367">
        <v>1375</v>
      </c>
      <c r="BM10" s="374">
        <v>0.51020408163265307</v>
      </c>
      <c r="BN10" s="375">
        <v>0.69039794537571464</v>
      </c>
      <c r="BO10" s="29">
        <v>430</v>
      </c>
      <c r="BP10" s="374">
        <v>0.15955473098330242</v>
      </c>
      <c r="BQ10" s="376">
        <v>2.072677721269192</v>
      </c>
      <c r="BR10" s="29">
        <v>570</v>
      </c>
      <c r="BS10" s="29">
        <v>240</v>
      </c>
      <c r="BT10" s="367">
        <v>810</v>
      </c>
      <c r="BU10" s="374">
        <v>0.30055658627087201</v>
      </c>
      <c r="BV10" s="376">
        <v>1.958661363772382</v>
      </c>
      <c r="BW10" s="29">
        <v>70</v>
      </c>
      <c r="BX10" s="31" t="s">
        <v>4</v>
      </c>
      <c r="BY10" s="31" t="s">
        <v>4</v>
      </c>
      <c r="BZ10" s="138" t="s">
        <v>4</v>
      </c>
      <c r="CA10" s="99"/>
    </row>
    <row r="11" spans="1:79">
      <c r="A11" s="361"/>
      <c r="B11" s="32" t="s">
        <v>283</v>
      </c>
      <c r="C11" s="32">
        <v>9350008</v>
      </c>
      <c r="D11" s="362"/>
      <c r="E11" s="32"/>
      <c r="F11" s="32"/>
      <c r="G11" s="362"/>
      <c r="H11" s="32"/>
      <c r="I11" s="32"/>
      <c r="J11" s="32"/>
      <c r="K11" s="363"/>
      <c r="L11" s="364" t="s">
        <v>30</v>
      </c>
      <c r="M11" s="188">
        <v>0.5</v>
      </c>
      <c r="N11" s="188">
        <v>0.5</v>
      </c>
      <c r="O11" s="365">
        <v>50</v>
      </c>
      <c r="P11" s="365">
        <v>50</v>
      </c>
      <c r="Q11" s="29">
        <v>3643</v>
      </c>
      <c r="R11" s="29">
        <v>3486</v>
      </c>
      <c r="S11" s="29">
        <v>3486</v>
      </c>
      <c r="T11" s="29">
        <v>3316</v>
      </c>
      <c r="U11" s="366">
        <v>3540</v>
      </c>
      <c r="V11" s="108">
        <v>157</v>
      </c>
      <c r="W11" s="367">
        <v>-54</v>
      </c>
      <c r="X11" s="368">
        <v>4.5037292025243834E-2</v>
      </c>
      <c r="Y11" s="368">
        <v>-1.5254237288135594E-2</v>
      </c>
      <c r="Z11" s="369">
        <v>7332.9</v>
      </c>
      <c r="AA11" s="369">
        <v>7015.5</v>
      </c>
      <c r="AB11" s="211">
        <v>2231</v>
      </c>
      <c r="AC11" s="366">
        <v>2099</v>
      </c>
      <c r="AD11" s="211">
        <v>2099</v>
      </c>
      <c r="AE11" s="366">
        <v>2112</v>
      </c>
      <c r="AF11" s="28">
        <v>132</v>
      </c>
      <c r="AG11" s="29">
        <v>-13</v>
      </c>
      <c r="AH11" s="370">
        <v>6.2887089090042883E-2</v>
      </c>
      <c r="AI11" s="371">
        <v>-6.15530303030303E-3</v>
      </c>
      <c r="AJ11" s="29">
        <v>2053</v>
      </c>
      <c r="AK11" s="366">
        <v>2003</v>
      </c>
      <c r="AL11" s="211">
        <v>2003</v>
      </c>
      <c r="AM11" s="366">
        <v>1970</v>
      </c>
      <c r="AN11" s="367">
        <v>50</v>
      </c>
      <c r="AO11" s="367">
        <v>33</v>
      </c>
      <c r="AP11" s="372">
        <v>2.4962556165751371E-2</v>
      </c>
      <c r="AQ11" s="372">
        <v>1.6751269035532996E-2</v>
      </c>
      <c r="AR11" s="373">
        <v>41.06</v>
      </c>
      <c r="AS11" s="373">
        <v>40.06</v>
      </c>
      <c r="AT11" s="29">
        <v>2040</v>
      </c>
      <c r="AU11" s="221">
        <v>755</v>
      </c>
      <c r="AV11" s="29">
        <v>65</v>
      </c>
      <c r="AW11" s="367">
        <v>820</v>
      </c>
      <c r="AX11" s="374">
        <v>0.40196078431372551</v>
      </c>
      <c r="AY11" s="375">
        <v>0.57599262509877103</v>
      </c>
      <c r="AZ11" s="29">
        <v>300</v>
      </c>
      <c r="BA11" s="374">
        <v>0.14705882352941177</v>
      </c>
      <c r="BB11" s="376">
        <v>1.3504024199211366</v>
      </c>
      <c r="BC11" s="29">
        <v>575</v>
      </c>
      <c r="BD11" s="29">
        <v>280</v>
      </c>
      <c r="BE11" s="367">
        <v>855</v>
      </c>
      <c r="BF11" s="374">
        <v>0.41911764705882354</v>
      </c>
      <c r="BG11" s="376">
        <v>2.4799860772711448</v>
      </c>
      <c r="BH11" s="29">
        <v>70</v>
      </c>
      <c r="BI11" s="211">
        <v>1620</v>
      </c>
      <c r="BJ11" s="221">
        <v>715</v>
      </c>
      <c r="BK11" s="29">
        <v>55</v>
      </c>
      <c r="BL11" s="367">
        <v>770</v>
      </c>
      <c r="BM11" s="374">
        <v>0.47530864197530864</v>
      </c>
      <c r="BN11" s="375">
        <v>0.64317813528458545</v>
      </c>
      <c r="BO11" s="29">
        <v>205</v>
      </c>
      <c r="BP11" s="374">
        <v>0.12654320987654322</v>
      </c>
      <c r="BQ11" s="376">
        <v>1.6438452828857262</v>
      </c>
      <c r="BR11" s="29">
        <v>430</v>
      </c>
      <c r="BS11" s="29">
        <v>180</v>
      </c>
      <c r="BT11" s="367">
        <v>610</v>
      </c>
      <c r="BU11" s="374">
        <v>0.37654320987654322</v>
      </c>
      <c r="BV11" s="376">
        <v>2.4538495267288578</v>
      </c>
      <c r="BW11" s="29">
        <v>40</v>
      </c>
      <c r="BX11" s="31" t="s">
        <v>4</v>
      </c>
      <c r="BY11" s="31" t="s">
        <v>4</v>
      </c>
      <c r="BZ11" s="138" t="s">
        <v>4</v>
      </c>
      <c r="CA11" s="99"/>
    </row>
    <row r="12" spans="1:79">
      <c r="A12" s="361"/>
      <c r="B12" s="32" t="s">
        <v>284</v>
      </c>
      <c r="C12" s="32">
        <v>9350009</v>
      </c>
      <c r="D12" s="362"/>
      <c r="E12" s="32"/>
      <c r="F12" s="32"/>
      <c r="G12" s="362"/>
      <c r="H12" s="32"/>
      <c r="I12" s="32"/>
      <c r="J12" s="32"/>
      <c r="K12" s="363"/>
      <c r="L12" s="364" t="s">
        <v>31</v>
      </c>
      <c r="M12" s="188">
        <v>0.84</v>
      </c>
      <c r="N12" s="188">
        <v>0.84</v>
      </c>
      <c r="O12" s="365">
        <v>84</v>
      </c>
      <c r="P12" s="365">
        <v>84</v>
      </c>
      <c r="Q12" s="29">
        <v>3877</v>
      </c>
      <c r="R12" s="29">
        <v>3816</v>
      </c>
      <c r="S12" s="29">
        <v>3816</v>
      </c>
      <c r="T12" s="29">
        <v>3721</v>
      </c>
      <c r="U12" s="366">
        <v>3672</v>
      </c>
      <c r="V12" s="108">
        <v>61</v>
      </c>
      <c r="W12" s="367">
        <v>144</v>
      </c>
      <c r="X12" s="368">
        <v>1.59853249475891E-2</v>
      </c>
      <c r="Y12" s="368">
        <v>3.9215686274509803E-2</v>
      </c>
      <c r="Z12" s="369">
        <v>4638.1000000000004</v>
      </c>
      <c r="AA12" s="369">
        <v>7016.5</v>
      </c>
      <c r="AB12" s="211">
        <v>1888</v>
      </c>
      <c r="AC12" s="366">
        <v>1851</v>
      </c>
      <c r="AD12" s="211">
        <v>1851</v>
      </c>
      <c r="AE12" s="366">
        <v>1797</v>
      </c>
      <c r="AF12" s="28">
        <v>37</v>
      </c>
      <c r="AG12" s="29">
        <v>54</v>
      </c>
      <c r="AH12" s="370">
        <v>1.9989195029713667E-2</v>
      </c>
      <c r="AI12" s="371">
        <v>3.0050083472454091E-2</v>
      </c>
      <c r="AJ12" s="29">
        <v>1788</v>
      </c>
      <c r="AK12" s="366">
        <v>1768</v>
      </c>
      <c r="AL12" s="211">
        <v>1768</v>
      </c>
      <c r="AM12" s="366">
        <v>1705</v>
      </c>
      <c r="AN12" s="367">
        <v>20</v>
      </c>
      <c r="AO12" s="367">
        <v>63</v>
      </c>
      <c r="AP12" s="372">
        <v>1.1312217194570135E-2</v>
      </c>
      <c r="AQ12" s="372">
        <v>3.6950146627565982E-2</v>
      </c>
      <c r="AR12" s="373">
        <v>21.285714285714285</v>
      </c>
      <c r="AS12" s="373">
        <v>21.047619047619047</v>
      </c>
      <c r="AT12" s="29">
        <v>2115</v>
      </c>
      <c r="AU12" s="221">
        <v>1030</v>
      </c>
      <c r="AV12" s="29">
        <v>125</v>
      </c>
      <c r="AW12" s="367">
        <v>1155</v>
      </c>
      <c r="AX12" s="374">
        <v>0.54609929078014185</v>
      </c>
      <c r="AY12" s="375">
        <v>0.78253694473719904</v>
      </c>
      <c r="AZ12" s="29">
        <v>225</v>
      </c>
      <c r="BA12" s="374">
        <v>0.10638297872340426</v>
      </c>
      <c r="BB12" s="376">
        <v>0.97688685696422639</v>
      </c>
      <c r="BC12" s="29">
        <v>385</v>
      </c>
      <c r="BD12" s="29">
        <v>315</v>
      </c>
      <c r="BE12" s="367">
        <v>700</v>
      </c>
      <c r="BF12" s="374">
        <v>0.33096926713947988</v>
      </c>
      <c r="BG12" s="376">
        <v>1.9583980304111235</v>
      </c>
      <c r="BH12" s="29">
        <v>45</v>
      </c>
      <c r="BI12" s="211">
        <v>1605</v>
      </c>
      <c r="BJ12" s="221">
        <v>845</v>
      </c>
      <c r="BK12" s="29">
        <v>95</v>
      </c>
      <c r="BL12" s="367">
        <v>940</v>
      </c>
      <c r="BM12" s="374">
        <v>0.58566978193146413</v>
      </c>
      <c r="BN12" s="375">
        <v>0.79251661966368625</v>
      </c>
      <c r="BO12" s="29">
        <v>120</v>
      </c>
      <c r="BP12" s="374">
        <v>7.476635514018691E-2</v>
      </c>
      <c r="BQ12" s="376">
        <v>0.97124389633913877</v>
      </c>
      <c r="BR12" s="29">
        <v>295</v>
      </c>
      <c r="BS12" s="29">
        <v>200</v>
      </c>
      <c r="BT12" s="367">
        <v>495</v>
      </c>
      <c r="BU12" s="374">
        <v>0.30841121495327101</v>
      </c>
      <c r="BV12" s="376">
        <v>2.0098482564566376</v>
      </c>
      <c r="BW12" s="29">
        <v>50</v>
      </c>
      <c r="BX12" s="31" t="s">
        <v>4</v>
      </c>
      <c r="BY12" s="31" t="s">
        <v>4</v>
      </c>
      <c r="BZ12" s="138" t="s">
        <v>4</v>
      </c>
      <c r="CA12" s="99"/>
    </row>
    <row r="13" spans="1:79">
      <c r="A13" s="361" t="s">
        <v>102</v>
      </c>
      <c r="B13" s="32" t="s">
        <v>285</v>
      </c>
      <c r="C13" s="32">
        <v>9350010</v>
      </c>
      <c r="D13" s="362">
        <v>9350010</v>
      </c>
      <c r="E13" s="378">
        <v>0.40132646999999999</v>
      </c>
      <c r="F13" s="378">
        <v>0.40533757999999998</v>
      </c>
      <c r="G13" s="362"/>
      <c r="H13" s="32"/>
      <c r="I13" s="32"/>
      <c r="J13" s="32"/>
      <c r="K13" s="363"/>
      <c r="L13" s="364" t="s">
        <v>32</v>
      </c>
      <c r="M13" s="188">
        <v>1.06</v>
      </c>
      <c r="N13" s="188">
        <v>1.86</v>
      </c>
      <c r="O13" s="365">
        <v>106</v>
      </c>
      <c r="P13" s="365">
        <v>186</v>
      </c>
      <c r="Q13" s="29">
        <v>5195</v>
      </c>
      <c r="R13" s="29">
        <v>3695</v>
      </c>
      <c r="S13" s="29">
        <v>9207</v>
      </c>
      <c r="T13" s="29">
        <v>7971</v>
      </c>
      <c r="U13" s="366">
        <v>7001</v>
      </c>
      <c r="V13" s="108">
        <v>1500</v>
      </c>
      <c r="W13" s="367">
        <v>2206</v>
      </c>
      <c r="X13" s="368">
        <v>0.40595399188092018</v>
      </c>
      <c r="Y13" s="368">
        <v>0.31509784316526213</v>
      </c>
      <c r="Z13" s="369">
        <v>4885.7</v>
      </c>
      <c r="AA13" s="369">
        <v>7017.5</v>
      </c>
      <c r="AB13" s="211">
        <v>3968</v>
      </c>
      <c r="AC13" s="366">
        <v>2644.01703434</v>
      </c>
      <c r="AD13" s="211">
        <v>6523</v>
      </c>
      <c r="AE13" s="366">
        <v>4546</v>
      </c>
      <c r="AF13" s="28">
        <v>1323.98296566</v>
      </c>
      <c r="AG13" s="29">
        <v>1977</v>
      </c>
      <c r="AH13" s="370">
        <v>0.50074676088102166</v>
      </c>
      <c r="AI13" s="371">
        <v>0.43488781346238453</v>
      </c>
      <c r="AJ13" s="29">
        <v>3181</v>
      </c>
      <c r="AK13" s="366">
        <v>2257.7303205999997</v>
      </c>
      <c r="AL13" s="211">
        <v>5570</v>
      </c>
      <c r="AM13" s="366">
        <v>4169</v>
      </c>
      <c r="AN13" s="367">
        <v>923.26967940000031</v>
      </c>
      <c r="AO13" s="367">
        <v>1401</v>
      </c>
      <c r="AP13" s="372">
        <v>0.40893709535452322</v>
      </c>
      <c r="AQ13" s="372">
        <v>0.33605181098584791</v>
      </c>
      <c r="AR13" s="373">
        <v>30.009433962264151</v>
      </c>
      <c r="AS13" s="373">
        <v>29.946236559139784</v>
      </c>
      <c r="AT13" s="29">
        <v>4865</v>
      </c>
      <c r="AU13" s="221">
        <v>1555</v>
      </c>
      <c r="AV13" s="29">
        <v>180</v>
      </c>
      <c r="AW13" s="367">
        <v>1735</v>
      </c>
      <c r="AX13" s="374">
        <v>0.35662898252826308</v>
      </c>
      <c r="AY13" s="375">
        <v>0.51103409051076376</v>
      </c>
      <c r="AZ13" s="29">
        <v>715</v>
      </c>
      <c r="BA13" s="374">
        <v>0.14696813977389517</v>
      </c>
      <c r="BB13" s="376">
        <v>1.3495696948934359</v>
      </c>
      <c r="BC13" s="29">
        <v>1960</v>
      </c>
      <c r="BD13" s="29">
        <v>305</v>
      </c>
      <c r="BE13" s="367">
        <v>2265</v>
      </c>
      <c r="BF13" s="374">
        <v>0.46557040082219936</v>
      </c>
      <c r="BG13" s="376">
        <v>2.7548544427349073</v>
      </c>
      <c r="BH13" s="29">
        <v>150</v>
      </c>
      <c r="BI13" s="211">
        <v>1930</v>
      </c>
      <c r="BJ13" s="221">
        <v>710</v>
      </c>
      <c r="BK13" s="29">
        <v>55</v>
      </c>
      <c r="BL13" s="367">
        <v>765</v>
      </c>
      <c r="BM13" s="374">
        <v>0.39637305699481867</v>
      </c>
      <c r="BN13" s="375">
        <v>0.5363640825369671</v>
      </c>
      <c r="BO13" s="29">
        <v>165</v>
      </c>
      <c r="BP13" s="374">
        <v>8.549222797927461E-2</v>
      </c>
      <c r="BQ13" s="376">
        <v>1.1105771366494492</v>
      </c>
      <c r="BR13" s="29">
        <v>755</v>
      </c>
      <c r="BS13" s="29">
        <v>120</v>
      </c>
      <c r="BT13" s="367">
        <v>875</v>
      </c>
      <c r="BU13" s="374">
        <v>0.45336787564766839</v>
      </c>
      <c r="BV13" s="376">
        <v>2.9544990267036062</v>
      </c>
      <c r="BW13" s="29">
        <v>125</v>
      </c>
      <c r="BX13" s="31" t="s">
        <v>4</v>
      </c>
      <c r="BY13" s="31" t="s">
        <v>4</v>
      </c>
      <c r="BZ13" s="138" t="s">
        <v>4</v>
      </c>
      <c r="CA13" s="99" t="s">
        <v>361</v>
      </c>
    </row>
    <row r="14" spans="1:79">
      <c r="A14" s="361"/>
      <c r="B14" s="32" t="s">
        <v>286</v>
      </c>
      <c r="C14" s="32"/>
      <c r="D14" s="362">
        <v>9350010</v>
      </c>
      <c r="E14" s="378">
        <v>0.35712243999999999</v>
      </c>
      <c r="F14" s="378">
        <v>0.31412180000000001</v>
      </c>
      <c r="G14" s="362"/>
      <c r="H14" s="32"/>
      <c r="I14" s="32"/>
      <c r="J14" s="32"/>
      <c r="K14" s="363"/>
      <c r="L14" s="364"/>
      <c r="M14" s="188">
        <v>0.55000000000000004</v>
      </c>
      <c r="N14" s="188"/>
      <c r="O14" s="365">
        <v>55.000000000000007</v>
      </c>
      <c r="P14" s="365"/>
      <c r="Q14" s="29">
        <v>3450</v>
      </c>
      <c r="R14" s="29">
        <v>3288</v>
      </c>
      <c r="S14" s="29"/>
      <c r="T14" s="29"/>
      <c r="U14" s="366"/>
      <c r="V14" s="108">
        <v>162</v>
      </c>
      <c r="W14" s="367"/>
      <c r="X14" s="368">
        <v>4.9270072992700732E-2</v>
      </c>
      <c r="Y14" s="368"/>
      <c r="Z14" s="369">
        <v>6259.1</v>
      </c>
      <c r="AA14" s="369">
        <v>7018.5</v>
      </c>
      <c r="AB14" s="211">
        <v>2248</v>
      </c>
      <c r="AC14" s="366">
        <v>2049.0165013999999</v>
      </c>
      <c r="AD14" s="211"/>
      <c r="AE14" s="366"/>
      <c r="AF14" s="28">
        <v>198.98349860000008</v>
      </c>
      <c r="AG14" s="29"/>
      <c r="AH14" s="370">
        <v>9.7111711137535348E-2</v>
      </c>
      <c r="AI14" s="371"/>
      <c r="AJ14" s="29">
        <v>2131</v>
      </c>
      <c r="AK14" s="366">
        <v>1749.658426</v>
      </c>
      <c r="AL14" s="211"/>
      <c r="AM14" s="366"/>
      <c r="AN14" s="367">
        <v>381.34157400000004</v>
      </c>
      <c r="AO14" s="367"/>
      <c r="AP14" s="372">
        <v>0.21795201185171217</v>
      </c>
      <c r="AQ14" s="372"/>
      <c r="AR14" s="373">
        <v>38.745454545454542</v>
      </c>
      <c r="AS14" s="373"/>
      <c r="AT14" s="29"/>
      <c r="AU14" s="221"/>
      <c r="AV14" s="29"/>
      <c r="AW14" s="367"/>
      <c r="AX14" s="374"/>
      <c r="AY14" s="375"/>
      <c r="AZ14" s="29"/>
      <c r="BA14" s="374"/>
      <c r="BB14" s="376"/>
      <c r="BC14" s="29"/>
      <c r="BD14" s="29"/>
      <c r="BE14" s="367"/>
      <c r="BF14" s="374"/>
      <c r="BG14" s="376"/>
      <c r="BH14" s="29"/>
      <c r="BI14" s="211">
        <v>1435</v>
      </c>
      <c r="BJ14" s="221">
        <v>590</v>
      </c>
      <c r="BK14" s="29">
        <v>35</v>
      </c>
      <c r="BL14" s="367">
        <v>625</v>
      </c>
      <c r="BM14" s="374">
        <v>0.43554006968641112</v>
      </c>
      <c r="BN14" s="375">
        <v>0.58936409971097581</v>
      </c>
      <c r="BO14" s="29">
        <v>155</v>
      </c>
      <c r="BP14" s="374">
        <v>0.10801393728222997</v>
      </c>
      <c r="BQ14" s="376">
        <v>1.4031428589533639</v>
      </c>
      <c r="BR14" s="29">
        <v>450</v>
      </c>
      <c r="BS14" s="29">
        <v>140</v>
      </c>
      <c r="BT14" s="367">
        <v>590</v>
      </c>
      <c r="BU14" s="374">
        <v>0.41114982578397213</v>
      </c>
      <c r="BV14" s="376">
        <v>2.6793732537241586</v>
      </c>
      <c r="BW14" s="29">
        <v>60</v>
      </c>
      <c r="BX14" s="31" t="s">
        <v>4</v>
      </c>
      <c r="BY14" s="10"/>
      <c r="BZ14" s="36"/>
      <c r="CA14" s="99" t="s">
        <v>361</v>
      </c>
    </row>
    <row r="15" spans="1:79">
      <c r="A15" s="361"/>
      <c r="B15" s="32" t="s">
        <v>287</v>
      </c>
      <c r="C15" s="32"/>
      <c r="D15" s="362">
        <v>9350010</v>
      </c>
      <c r="E15" s="378">
        <v>0.24155109</v>
      </c>
      <c r="F15" s="378">
        <v>0.28054062000000002</v>
      </c>
      <c r="G15" s="362"/>
      <c r="H15" s="32"/>
      <c r="I15" s="32"/>
      <c r="J15" s="32"/>
      <c r="K15" s="363"/>
      <c r="L15" s="364"/>
      <c r="M15" s="188">
        <v>0.24</v>
      </c>
      <c r="N15" s="188"/>
      <c r="O15" s="365">
        <v>24</v>
      </c>
      <c r="P15" s="365"/>
      <c r="Q15" s="29">
        <v>3749</v>
      </c>
      <c r="R15" s="29">
        <v>2224</v>
      </c>
      <c r="S15" s="29"/>
      <c r="T15" s="29"/>
      <c r="U15" s="366"/>
      <c r="V15" s="108">
        <v>1525</v>
      </c>
      <c r="W15" s="367"/>
      <c r="X15" s="368">
        <v>0.68570143884892087</v>
      </c>
      <c r="Y15" s="368"/>
      <c r="Z15" s="369">
        <v>15568.9</v>
      </c>
      <c r="AA15" s="369">
        <v>7019.5</v>
      </c>
      <c r="AB15" s="211">
        <v>2911</v>
      </c>
      <c r="AC15" s="366">
        <v>1829.9664642600001</v>
      </c>
      <c r="AD15" s="211"/>
      <c r="AE15" s="366"/>
      <c r="AF15" s="28">
        <v>1081.0335357399999</v>
      </c>
      <c r="AG15" s="29"/>
      <c r="AH15" s="370">
        <v>0.59073953367617982</v>
      </c>
      <c r="AI15" s="371"/>
      <c r="AJ15" s="29">
        <v>2474</v>
      </c>
      <c r="AK15" s="366">
        <v>1562.6112534000001</v>
      </c>
      <c r="AL15" s="211"/>
      <c r="AM15" s="366"/>
      <c r="AN15" s="367">
        <v>911.38874659999988</v>
      </c>
      <c r="AO15" s="367"/>
      <c r="AP15" s="372">
        <v>0.58324726934927618</v>
      </c>
      <c r="AQ15" s="372"/>
      <c r="AR15" s="373">
        <v>103.08333333333333</v>
      </c>
      <c r="AS15" s="373"/>
      <c r="AT15" s="29"/>
      <c r="AU15" s="221"/>
      <c r="AV15" s="29"/>
      <c r="AW15" s="367"/>
      <c r="AX15" s="374"/>
      <c r="AY15" s="375"/>
      <c r="AZ15" s="29"/>
      <c r="BA15" s="374"/>
      <c r="BB15" s="376"/>
      <c r="BC15" s="29"/>
      <c r="BD15" s="29"/>
      <c r="BE15" s="367"/>
      <c r="BF15" s="374"/>
      <c r="BG15" s="376"/>
      <c r="BH15" s="29"/>
      <c r="BI15" s="211">
        <v>1680</v>
      </c>
      <c r="BJ15" s="221">
        <v>550</v>
      </c>
      <c r="BK15" s="29">
        <v>25</v>
      </c>
      <c r="BL15" s="367">
        <v>575</v>
      </c>
      <c r="BM15" s="374">
        <v>0.34226190476190477</v>
      </c>
      <c r="BN15" s="375">
        <v>0.4631419550228752</v>
      </c>
      <c r="BO15" s="29">
        <v>255</v>
      </c>
      <c r="BP15" s="374">
        <v>0.15178571428571427</v>
      </c>
      <c r="BQ15" s="376">
        <v>1.971755186875997</v>
      </c>
      <c r="BR15" s="29">
        <v>705</v>
      </c>
      <c r="BS15" s="29">
        <v>90</v>
      </c>
      <c r="BT15" s="367">
        <v>795</v>
      </c>
      <c r="BU15" s="374">
        <v>0.4732142857142857</v>
      </c>
      <c r="BV15" s="376">
        <v>3.0838337289950193</v>
      </c>
      <c r="BW15" s="29">
        <v>65</v>
      </c>
      <c r="BX15" s="31" t="s">
        <v>4</v>
      </c>
      <c r="BY15" s="10"/>
      <c r="BZ15" s="36"/>
      <c r="CA15" s="99" t="s">
        <v>361</v>
      </c>
    </row>
    <row r="16" spans="1:79">
      <c r="A16" s="361" t="s">
        <v>101</v>
      </c>
      <c r="B16" s="32" t="s">
        <v>288</v>
      </c>
      <c r="C16" s="32">
        <v>9350011</v>
      </c>
      <c r="D16" s="362">
        <v>9350011</v>
      </c>
      <c r="E16" s="378">
        <v>0.61485414999999999</v>
      </c>
      <c r="F16" s="378">
        <v>0.55820444999999996</v>
      </c>
      <c r="G16" s="362"/>
      <c r="H16" s="32"/>
      <c r="I16" s="32"/>
      <c r="J16" s="32"/>
      <c r="K16" s="363"/>
      <c r="L16" s="364" t="s">
        <v>33</v>
      </c>
      <c r="M16" s="188">
        <v>0.96</v>
      </c>
      <c r="N16" s="188">
        <v>1.61</v>
      </c>
      <c r="O16" s="365">
        <v>96</v>
      </c>
      <c r="P16" s="365">
        <v>161</v>
      </c>
      <c r="Q16" s="29">
        <v>4371</v>
      </c>
      <c r="R16" s="29">
        <v>4293</v>
      </c>
      <c r="S16" s="29">
        <v>7669</v>
      </c>
      <c r="T16" s="29">
        <v>6806</v>
      </c>
      <c r="U16" s="366">
        <v>6023</v>
      </c>
      <c r="V16" s="108">
        <v>78</v>
      </c>
      <c r="W16" s="367">
        <v>1646</v>
      </c>
      <c r="X16" s="368">
        <v>1.8169112508735149E-2</v>
      </c>
      <c r="Y16" s="368">
        <v>0.27328573800431677</v>
      </c>
      <c r="Z16" s="369">
        <v>4573.6000000000004</v>
      </c>
      <c r="AA16" s="369">
        <v>7020.5</v>
      </c>
      <c r="AB16" s="211">
        <v>2249</v>
      </c>
      <c r="AC16" s="366">
        <v>2502.9887537999998</v>
      </c>
      <c r="AD16" s="211">
        <v>4484</v>
      </c>
      <c r="AE16" s="366">
        <v>3455</v>
      </c>
      <c r="AF16" s="28">
        <v>-253.98875379999981</v>
      </c>
      <c r="AG16" s="29">
        <v>1029</v>
      </c>
      <c r="AH16" s="370">
        <v>-0.10147418897284213</v>
      </c>
      <c r="AI16" s="371">
        <v>0.29782923299565844</v>
      </c>
      <c r="AJ16" s="29">
        <v>2157</v>
      </c>
      <c r="AK16" s="366">
        <v>2323.2469208999996</v>
      </c>
      <c r="AL16" s="211">
        <v>4162</v>
      </c>
      <c r="AM16" s="366">
        <v>3163</v>
      </c>
      <c r="AN16" s="367">
        <v>-166.24692089999962</v>
      </c>
      <c r="AO16" s="367">
        <v>999</v>
      </c>
      <c r="AP16" s="372">
        <v>-7.1558007633384685E-2</v>
      </c>
      <c r="AQ16" s="372">
        <v>0.31583939298134683</v>
      </c>
      <c r="AR16" s="373">
        <v>22.46875</v>
      </c>
      <c r="AS16" s="373">
        <v>25.850931677018632</v>
      </c>
      <c r="AT16" s="29">
        <v>3945</v>
      </c>
      <c r="AU16" s="221">
        <v>1980</v>
      </c>
      <c r="AV16" s="29">
        <v>145</v>
      </c>
      <c r="AW16" s="367">
        <v>2125</v>
      </c>
      <c r="AX16" s="374">
        <v>0.53865652724968316</v>
      </c>
      <c r="AY16" s="375">
        <v>0.77187178268359835</v>
      </c>
      <c r="AZ16" s="29">
        <v>425</v>
      </c>
      <c r="BA16" s="374">
        <v>0.10773130544993663</v>
      </c>
      <c r="BB16" s="376">
        <v>0.98926818594983135</v>
      </c>
      <c r="BC16" s="29">
        <v>785</v>
      </c>
      <c r="BD16" s="29">
        <v>475</v>
      </c>
      <c r="BE16" s="367">
        <v>1260</v>
      </c>
      <c r="BF16" s="374">
        <v>0.3193916349809886</v>
      </c>
      <c r="BG16" s="376">
        <v>1.8898913312484531</v>
      </c>
      <c r="BH16" s="29">
        <v>125</v>
      </c>
      <c r="BI16" s="211">
        <v>1710</v>
      </c>
      <c r="BJ16" s="221">
        <v>985</v>
      </c>
      <c r="BK16" s="29">
        <v>105</v>
      </c>
      <c r="BL16" s="367">
        <v>1090</v>
      </c>
      <c r="BM16" s="374">
        <v>0.63742690058479534</v>
      </c>
      <c r="BN16" s="375">
        <v>0.86255331608226704</v>
      </c>
      <c r="BO16" s="29">
        <v>155</v>
      </c>
      <c r="BP16" s="374">
        <v>9.0643274853801165E-2</v>
      </c>
      <c r="BQ16" s="376">
        <v>1.1774912295895188</v>
      </c>
      <c r="BR16" s="29">
        <v>265</v>
      </c>
      <c r="BS16" s="29">
        <v>170</v>
      </c>
      <c r="BT16" s="367">
        <v>435</v>
      </c>
      <c r="BU16" s="374">
        <v>0.25438596491228072</v>
      </c>
      <c r="BV16" s="376">
        <v>1.6577775491188056</v>
      </c>
      <c r="BW16" s="29">
        <v>30</v>
      </c>
      <c r="BX16" s="31" t="s">
        <v>4</v>
      </c>
      <c r="BY16" s="31" t="s">
        <v>4</v>
      </c>
      <c r="BZ16" s="138" t="s">
        <v>4</v>
      </c>
      <c r="CA16" s="99" t="s">
        <v>365</v>
      </c>
    </row>
    <row r="17" spans="1:79">
      <c r="A17" s="361"/>
      <c r="B17" s="32" t="s">
        <v>289</v>
      </c>
      <c r="C17" s="32"/>
      <c r="D17" s="362">
        <v>9350011</v>
      </c>
      <c r="E17" s="378">
        <v>0.38514585000000001</v>
      </c>
      <c r="F17" s="378">
        <v>0.44179554999999998</v>
      </c>
      <c r="G17" s="362"/>
      <c r="H17" s="32"/>
      <c r="I17" s="32"/>
      <c r="J17" s="32"/>
      <c r="K17" s="363"/>
      <c r="L17" s="364"/>
      <c r="M17" s="188">
        <v>0.66</v>
      </c>
      <c r="N17" s="188"/>
      <c r="O17" s="365">
        <v>66</v>
      </c>
      <c r="P17" s="365"/>
      <c r="Q17" s="29">
        <v>3995</v>
      </c>
      <c r="R17" s="29">
        <v>3376</v>
      </c>
      <c r="S17" s="29"/>
      <c r="T17" s="29"/>
      <c r="U17" s="366"/>
      <c r="V17" s="108">
        <v>619</v>
      </c>
      <c r="W17" s="367"/>
      <c r="X17" s="368">
        <v>0.18335308056872038</v>
      </c>
      <c r="Y17" s="368"/>
      <c r="Z17" s="369">
        <v>6072.4</v>
      </c>
      <c r="AA17" s="369">
        <v>7021.5</v>
      </c>
      <c r="AB17" s="211">
        <v>2607</v>
      </c>
      <c r="AC17" s="366">
        <v>1981.0112462</v>
      </c>
      <c r="AD17" s="211"/>
      <c r="AE17" s="366"/>
      <c r="AF17" s="28">
        <v>625.98875380000004</v>
      </c>
      <c r="AG17" s="29"/>
      <c r="AH17" s="370">
        <v>0.31599454823932943</v>
      </c>
      <c r="AI17" s="371"/>
      <c r="AJ17" s="29">
        <v>2405</v>
      </c>
      <c r="AK17" s="366">
        <v>1838.7530790999999</v>
      </c>
      <c r="AL17" s="211"/>
      <c r="AM17" s="366"/>
      <c r="AN17" s="367">
        <v>566.24692090000008</v>
      </c>
      <c r="AO17" s="367"/>
      <c r="AP17" s="372">
        <v>0.30795158269818179</v>
      </c>
      <c r="AQ17" s="372"/>
      <c r="AR17" s="373">
        <v>36.439393939393938</v>
      </c>
      <c r="AS17" s="373"/>
      <c r="AT17" s="29"/>
      <c r="AU17" s="221"/>
      <c r="AV17" s="29"/>
      <c r="AW17" s="367"/>
      <c r="AX17" s="374"/>
      <c r="AY17" s="375"/>
      <c r="AZ17" s="29"/>
      <c r="BA17" s="374"/>
      <c r="BB17" s="376"/>
      <c r="BC17" s="29"/>
      <c r="BD17" s="29"/>
      <c r="BE17" s="367"/>
      <c r="BF17" s="374"/>
      <c r="BG17" s="376"/>
      <c r="BH17" s="29"/>
      <c r="BI17" s="211">
        <v>1230</v>
      </c>
      <c r="BJ17" s="221">
        <v>645</v>
      </c>
      <c r="BK17" s="29">
        <v>60</v>
      </c>
      <c r="BL17" s="367">
        <v>705</v>
      </c>
      <c r="BM17" s="374">
        <v>0.57317073170731703</v>
      </c>
      <c r="BN17" s="375">
        <v>0.77560315521964418</v>
      </c>
      <c r="BO17" s="29">
        <v>65</v>
      </c>
      <c r="BP17" s="374">
        <v>5.2845528455284556E-2</v>
      </c>
      <c r="BQ17" s="376">
        <v>0.68648387185352755</v>
      </c>
      <c r="BR17" s="29">
        <v>275</v>
      </c>
      <c r="BS17" s="29">
        <v>150</v>
      </c>
      <c r="BT17" s="367">
        <v>425</v>
      </c>
      <c r="BU17" s="374">
        <v>0.34552845528455284</v>
      </c>
      <c r="BV17" s="376">
        <v>2.2517331722681839</v>
      </c>
      <c r="BW17" s="29">
        <v>30</v>
      </c>
      <c r="BX17" s="31" t="s">
        <v>4</v>
      </c>
      <c r="BY17" s="10"/>
      <c r="BZ17" s="36"/>
      <c r="CA17" s="99" t="s">
        <v>365</v>
      </c>
    </row>
    <row r="18" spans="1:79">
      <c r="A18" s="361" t="s">
        <v>100</v>
      </c>
      <c r="B18" s="32" t="s">
        <v>290</v>
      </c>
      <c r="C18" s="32">
        <v>9350012</v>
      </c>
      <c r="D18" s="362"/>
      <c r="E18" s="379"/>
      <c r="F18" s="380"/>
      <c r="G18" s="362"/>
      <c r="H18" s="32"/>
      <c r="I18" s="364"/>
      <c r="J18" s="364"/>
      <c r="K18" s="377"/>
      <c r="L18" s="364" t="s">
        <v>34</v>
      </c>
      <c r="M18" s="188">
        <v>1.69</v>
      </c>
      <c r="N18" s="188">
        <v>1.69</v>
      </c>
      <c r="O18" s="365">
        <v>169</v>
      </c>
      <c r="P18" s="365">
        <v>169</v>
      </c>
      <c r="Q18" s="29">
        <v>5879</v>
      </c>
      <c r="R18" s="29">
        <v>5968</v>
      </c>
      <c r="S18" s="29">
        <v>5968</v>
      </c>
      <c r="T18" s="29">
        <v>5277</v>
      </c>
      <c r="U18" s="366">
        <v>4673</v>
      </c>
      <c r="V18" s="108">
        <v>-89</v>
      </c>
      <c r="W18" s="367">
        <v>1295</v>
      </c>
      <c r="X18" s="368">
        <v>-1.4912868632707774E-2</v>
      </c>
      <c r="Y18" s="368">
        <v>0.27712390327412795</v>
      </c>
      <c r="Z18" s="369">
        <v>3477.7</v>
      </c>
      <c r="AA18" s="369">
        <v>7022.5</v>
      </c>
      <c r="AB18" s="211">
        <v>2992</v>
      </c>
      <c r="AC18" s="366">
        <v>3195</v>
      </c>
      <c r="AD18" s="211">
        <v>3195</v>
      </c>
      <c r="AE18" s="366">
        <v>2726</v>
      </c>
      <c r="AF18" s="28">
        <v>-203</v>
      </c>
      <c r="AG18" s="29">
        <v>469</v>
      </c>
      <c r="AH18" s="370">
        <v>-6.3536776212832546E-2</v>
      </c>
      <c r="AI18" s="371">
        <v>0.17204695524578137</v>
      </c>
      <c r="AJ18" s="29">
        <v>2865</v>
      </c>
      <c r="AK18" s="366">
        <v>3049</v>
      </c>
      <c r="AL18" s="211">
        <v>3049</v>
      </c>
      <c r="AM18" s="366">
        <v>2584</v>
      </c>
      <c r="AN18" s="367">
        <v>-184</v>
      </c>
      <c r="AO18" s="367">
        <v>465</v>
      </c>
      <c r="AP18" s="372">
        <v>-6.0347654968842243E-2</v>
      </c>
      <c r="AQ18" s="372">
        <v>0.17995356037151702</v>
      </c>
      <c r="AR18" s="373">
        <v>16.952662721893493</v>
      </c>
      <c r="AS18" s="373">
        <v>18.041420118343197</v>
      </c>
      <c r="AT18" s="29">
        <v>3075</v>
      </c>
      <c r="AU18" s="221">
        <v>1530</v>
      </c>
      <c r="AV18" s="29">
        <v>130</v>
      </c>
      <c r="AW18" s="367">
        <v>1660</v>
      </c>
      <c r="AX18" s="374">
        <v>0.5398373983739837</v>
      </c>
      <c r="AY18" s="375">
        <v>0.77356392053717149</v>
      </c>
      <c r="AZ18" s="29">
        <v>520</v>
      </c>
      <c r="BA18" s="374">
        <v>0.16910569105691056</v>
      </c>
      <c r="BB18" s="376">
        <v>1.5528529940946791</v>
      </c>
      <c r="BC18" s="29">
        <v>530</v>
      </c>
      <c r="BD18" s="29">
        <v>255</v>
      </c>
      <c r="BE18" s="367">
        <v>785</v>
      </c>
      <c r="BF18" s="374">
        <v>0.25528455284552848</v>
      </c>
      <c r="BG18" s="376">
        <v>1.5105594842930679</v>
      </c>
      <c r="BH18" s="29">
        <v>110</v>
      </c>
      <c r="BI18" s="211">
        <v>2320</v>
      </c>
      <c r="BJ18" s="221">
        <v>1330</v>
      </c>
      <c r="BK18" s="29">
        <v>100</v>
      </c>
      <c r="BL18" s="367">
        <v>1430</v>
      </c>
      <c r="BM18" s="374">
        <v>0.61637931034482762</v>
      </c>
      <c r="BN18" s="375">
        <v>0.83407213849097106</v>
      </c>
      <c r="BO18" s="29">
        <v>285</v>
      </c>
      <c r="BP18" s="374">
        <v>0.12284482758620689</v>
      </c>
      <c r="BQ18" s="376">
        <v>1.5958018652404116</v>
      </c>
      <c r="BR18" s="29">
        <v>370</v>
      </c>
      <c r="BS18" s="29">
        <v>170</v>
      </c>
      <c r="BT18" s="367">
        <v>540</v>
      </c>
      <c r="BU18" s="374">
        <v>0.23275862068965517</v>
      </c>
      <c r="BV18" s="376">
        <v>1.5168368894731519</v>
      </c>
      <c r="BW18" s="29">
        <v>65</v>
      </c>
      <c r="BX18" s="31" t="s">
        <v>4</v>
      </c>
      <c r="BY18" s="31" t="s">
        <v>4</v>
      </c>
      <c r="BZ18" s="147" t="s">
        <v>5</v>
      </c>
      <c r="CA18" s="99"/>
    </row>
    <row r="19" spans="1:79">
      <c r="A19" s="361"/>
      <c r="B19" s="32" t="s">
        <v>291</v>
      </c>
      <c r="C19" s="32">
        <v>9350013.0099999998</v>
      </c>
      <c r="D19" s="362"/>
      <c r="E19" s="379"/>
      <c r="F19" s="380"/>
      <c r="G19" s="362"/>
      <c r="H19" s="32"/>
      <c r="I19" s="364"/>
      <c r="J19" s="364"/>
      <c r="K19" s="377"/>
      <c r="L19" s="364" t="s">
        <v>35</v>
      </c>
      <c r="M19" s="188">
        <v>0.77</v>
      </c>
      <c r="N19" s="188">
        <v>0.77</v>
      </c>
      <c r="O19" s="365">
        <v>77</v>
      </c>
      <c r="P19" s="365">
        <v>77</v>
      </c>
      <c r="Q19" s="29">
        <v>4898</v>
      </c>
      <c r="R19" s="29">
        <v>4539</v>
      </c>
      <c r="S19" s="29">
        <v>4539</v>
      </c>
      <c r="T19" s="29">
        <v>4459</v>
      </c>
      <c r="U19" s="366">
        <v>4601</v>
      </c>
      <c r="V19" s="108">
        <v>359</v>
      </c>
      <c r="W19" s="367">
        <v>-62</v>
      </c>
      <c r="X19" s="368">
        <v>7.9092311081736061E-2</v>
      </c>
      <c r="Y19" s="368">
        <v>-1.3475331449684852E-2</v>
      </c>
      <c r="Z19" s="369">
        <v>6324.1</v>
      </c>
      <c r="AA19" s="369">
        <v>7023.5</v>
      </c>
      <c r="AB19" s="211">
        <v>2563</v>
      </c>
      <c r="AC19" s="366">
        <v>2337</v>
      </c>
      <c r="AD19" s="211">
        <v>2337</v>
      </c>
      <c r="AE19" s="366">
        <v>2412</v>
      </c>
      <c r="AF19" s="28">
        <v>226</v>
      </c>
      <c r="AG19" s="29">
        <v>-75</v>
      </c>
      <c r="AH19" s="370">
        <v>9.6705177578091564E-2</v>
      </c>
      <c r="AI19" s="371">
        <v>-3.109452736318408E-2</v>
      </c>
      <c r="AJ19" s="29">
        <v>2400</v>
      </c>
      <c r="AK19" s="366">
        <v>2204</v>
      </c>
      <c r="AL19" s="211">
        <v>2204</v>
      </c>
      <c r="AM19" s="366">
        <v>2296</v>
      </c>
      <c r="AN19" s="367">
        <v>196</v>
      </c>
      <c r="AO19" s="367">
        <v>-92</v>
      </c>
      <c r="AP19" s="372">
        <v>8.8929219600725959E-2</v>
      </c>
      <c r="AQ19" s="372">
        <v>-4.0069686411149823E-2</v>
      </c>
      <c r="AR19" s="373">
        <v>31.168831168831169</v>
      </c>
      <c r="AS19" s="373">
        <v>28.623376623376622</v>
      </c>
      <c r="AT19" s="29">
        <v>2430</v>
      </c>
      <c r="AU19" s="221">
        <v>1045</v>
      </c>
      <c r="AV19" s="29">
        <v>115</v>
      </c>
      <c r="AW19" s="367">
        <v>1160</v>
      </c>
      <c r="AX19" s="374">
        <v>0.47736625514403291</v>
      </c>
      <c r="AY19" s="375">
        <v>0.68404544215283136</v>
      </c>
      <c r="AZ19" s="29">
        <v>470</v>
      </c>
      <c r="BA19" s="374">
        <v>0.19341563786008231</v>
      </c>
      <c r="BB19" s="376">
        <v>1.7760848288345483</v>
      </c>
      <c r="BC19" s="29">
        <v>480</v>
      </c>
      <c r="BD19" s="29">
        <v>235</v>
      </c>
      <c r="BE19" s="367">
        <v>715</v>
      </c>
      <c r="BF19" s="374">
        <v>0.29423868312757201</v>
      </c>
      <c r="BG19" s="376">
        <v>1.7410572966128519</v>
      </c>
      <c r="BH19" s="29">
        <v>80</v>
      </c>
      <c r="BI19" s="211">
        <v>1995</v>
      </c>
      <c r="BJ19" s="221">
        <v>900</v>
      </c>
      <c r="BK19" s="29">
        <v>95</v>
      </c>
      <c r="BL19" s="367">
        <v>995</v>
      </c>
      <c r="BM19" s="374">
        <v>0.49874686716791977</v>
      </c>
      <c r="BN19" s="375">
        <v>0.67489427221640019</v>
      </c>
      <c r="BO19" s="29">
        <v>360</v>
      </c>
      <c r="BP19" s="374">
        <v>0.18045112781954886</v>
      </c>
      <c r="BQ19" s="376">
        <v>2.344130005450102</v>
      </c>
      <c r="BR19" s="29">
        <v>450</v>
      </c>
      <c r="BS19" s="29">
        <v>155</v>
      </c>
      <c r="BT19" s="367">
        <v>605</v>
      </c>
      <c r="BU19" s="374">
        <v>0.3032581453634085</v>
      </c>
      <c r="BV19" s="376">
        <v>1.9762668319544379</v>
      </c>
      <c r="BW19" s="29">
        <v>40</v>
      </c>
      <c r="BX19" s="31" t="s">
        <v>4</v>
      </c>
      <c r="BY19" s="31" t="s">
        <v>4</v>
      </c>
      <c r="BZ19" s="138" t="s">
        <v>4</v>
      </c>
      <c r="CA19" s="99"/>
    </row>
    <row r="20" spans="1:79">
      <c r="A20" s="381"/>
      <c r="B20" s="17" t="s">
        <v>292</v>
      </c>
      <c r="C20" s="17">
        <v>9350013.0199999996</v>
      </c>
      <c r="D20" s="382"/>
      <c r="E20" s="17"/>
      <c r="F20" s="17"/>
      <c r="G20" s="382"/>
      <c r="H20" s="17"/>
      <c r="I20" s="17"/>
      <c r="J20" s="17"/>
      <c r="K20" s="383"/>
      <c r="L20" s="384" t="s">
        <v>36</v>
      </c>
      <c r="M20" s="191">
        <v>1.38</v>
      </c>
      <c r="N20" s="191">
        <v>1.39</v>
      </c>
      <c r="O20" s="385">
        <v>138</v>
      </c>
      <c r="P20" s="385">
        <v>139</v>
      </c>
      <c r="Q20" s="19">
        <v>4045</v>
      </c>
      <c r="R20" s="19">
        <v>3907</v>
      </c>
      <c r="S20" s="19">
        <v>3907</v>
      </c>
      <c r="T20" s="19">
        <v>3590</v>
      </c>
      <c r="U20" s="386">
        <v>3557</v>
      </c>
      <c r="V20" s="113">
        <v>138</v>
      </c>
      <c r="W20" s="387">
        <v>350</v>
      </c>
      <c r="X20" s="388">
        <v>3.5321218326081393E-2</v>
      </c>
      <c r="Y20" s="388">
        <v>9.8397526005060451E-2</v>
      </c>
      <c r="Z20" s="389">
        <v>2932.2</v>
      </c>
      <c r="AA20" s="389">
        <v>7024.5</v>
      </c>
      <c r="AB20" s="212">
        <v>1910</v>
      </c>
      <c r="AC20" s="386">
        <v>1872</v>
      </c>
      <c r="AD20" s="212">
        <v>1872</v>
      </c>
      <c r="AE20" s="386">
        <v>1767</v>
      </c>
      <c r="AF20" s="18">
        <v>38</v>
      </c>
      <c r="AG20" s="19">
        <v>105</v>
      </c>
      <c r="AH20" s="390">
        <v>2.02991452991453E-2</v>
      </c>
      <c r="AI20" s="391">
        <v>5.9422750424448216E-2</v>
      </c>
      <c r="AJ20" s="19">
        <v>1807</v>
      </c>
      <c r="AK20" s="386">
        <v>1766</v>
      </c>
      <c r="AL20" s="212">
        <v>1766</v>
      </c>
      <c r="AM20" s="386">
        <v>1661</v>
      </c>
      <c r="AN20" s="387">
        <v>41</v>
      </c>
      <c r="AO20" s="387">
        <v>105</v>
      </c>
      <c r="AP20" s="392">
        <v>2.3216308040770101E-2</v>
      </c>
      <c r="AQ20" s="392">
        <v>6.3214930764599636E-2</v>
      </c>
      <c r="AR20" s="393">
        <v>13.094202898550725</v>
      </c>
      <c r="AS20" s="393">
        <v>12.705035971223021</v>
      </c>
      <c r="AT20" s="19">
        <v>2135</v>
      </c>
      <c r="AU20" s="222">
        <v>1175</v>
      </c>
      <c r="AV20" s="19">
        <v>90</v>
      </c>
      <c r="AW20" s="387">
        <v>1265</v>
      </c>
      <c r="AX20" s="394">
        <v>0.59250585480093676</v>
      </c>
      <c r="AY20" s="395">
        <v>0.84903556767572308</v>
      </c>
      <c r="AZ20" s="19">
        <v>310</v>
      </c>
      <c r="BA20" s="394">
        <v>0.14519906323185011</v>
      </c>
      <c r="BB20" s="396">
        <v>1.333324731238293</v>
      </c>
      <c r="BC20" s="19">
        <v>255</v>
      </c>
      <c r="BD20" s="19">
        <v>205</v>
      </c>
      <c r="BE20" s="387">
        <v>460</v>
      </c>
      <c r="BF20" s="394">
        <v>0.21545667447306791</v>
      </c>
      <c r="BG20" s="396">
        <v>1.2748915649293957</v>
      </c>
      <c r="BH20" s="19">
        <v>105</v>
      </c>
      <c r="BI20" s="212">
        <v>1585</v>
      </c>
      <c r="BJ20" s="222">
        <v>935</v>
      </c>
      <c r="BK20" s="19">
        <v>95</v>
      </c>
      <c r="BL20" s="387">
        <v>1030</v>
      </c>
      <c r="BM20" s="394">
        <v>0.64984227129337535</v>
      </c>
      <c r="BN20" s="395">
        <v>0.87935354708169877</v>
      </c>
      <c r="BO20" s="19">
        <v>175</v>
      </c>
      <c r="BP20" s="394">
        <v>0.11041009463722397</v>
      </c>
      <c r="BQ20" s="396">
        <v>1.4342698705796826</v>
      </c>
      <c r="BR20" s="19">
        <v>170</v>
      </c>
      <c r="BS20" s="19">
        <v>135</v>
      </c>
      <c r="BT20" s="387">
        <v>305</v>
      </c>
      <c r="BU20" s="394">
        <v>0.19242902208201892</v>
      </c>
      <c r="BV20" s="396">
        <v>1.2540177392115928</v>
      </c>
      <c r="BW20" s="19">
        <v>80</v>
      </c>
      <c r="BX20" s="21" t="s">
        <v>6</v>
      </c>
      <c r="BY20" s="21" t="s">
        <v>6</v>
      </c>
      <c r="BZ20" s="22" t="s">
        <v>6</v>
      </c>
      <c r="CA20" s="99"/>
    </row>
    <row r="21" spans="1:79">
      <c r="A21" s="361"/>
      <c r="B21" s="32" t="s">
        <v>293</v>
      </c>
      <c r="C21" s="32">
        <v>9350014.0099999998</v>
      </c>
      <c r="D21" s="362"/>
      <c r="E21" s="32"/>
      <c r="F21" s="32"/>
      <c r="G21" s="362"/>
      <c r="H21" s="32"/>
      <c r="I21" s="32"/>
      <c r="J21" s="32"/>
      <c r="K21" s="363"/>
      <c r="L21" s="364" t="s">
        <v>37</v>
      </c>
      <c r="M21" s="188">
        <v>1.1200000000000001</v>
      </c>
      <c r="N21" s="188">
        <v>1.1200000000000001</v>
      </c>
      <c r="O21" s="365">
        <v>112.00000000000001</v>
      </c>
      <c r="P21" s="365">
        <v>112.00000000000001</v>
      </c>
      <c r="Q21" s="29">
        <v>4862</v>
      </c>
      <c r="R21" s="29">
        <v>4797</v>
      </c>
      <c r="S21" s="29">
        <v>4797</v>
      </c>
      <c r="T21" s="29">
        <v>4504</v>
      </c>
      <c r="U21" s="366">
        <v>4515</v>
      </c>
      <c r="V21" s="108">
        <v>65</v>
      </c>
      <c r="W21" s="367">
        <v>282</v>
      </c>
      <c r="X21" s="368">
        <v>1.3550135501355014E-2</v>
      </c>
      <c r="Y21" s="368">
        <v>6.2458471760797343E-2</v>
      </c>
      <c r="Z21" s="369">
        <v>4336.8</v>
      </c>
      <c r="AA21" s="369">
        <v>7025.5</v>
      </c>
      <c r="AB21" s="211">
        <v>2164</v>
      </c>
      <c r="AC21" s="366">
        <v>2122</v>
      </c>
      <c r="AD21" s="211">
        <v>2122</v>
      </c>
      <c r="AE21" s="366">
        <v>2060</v>
      </c>
      <c r="AF21" s="28">
        <v>42</v>
      </c>
      <c r="AG21" s="29">
        <v>62</v>
      </c>
      <c r="AH21" s="370">
        <v>1.9792648444863337E-2</v>
      </c>
      <c r="AI21" s="371">
        <v>3.0097087378640777E-2</v>
      </c>
      <c r="AJ21" s="29">
        <v>2057</v>
      </c>
      <c r="AK21" s="366">
        <v>2037</v>
      </c>
      <c r="AL21" s="211">
        <v>2037</v>
      </c>
      <c r="AM21" s="366">
        <v>1946</v>
      </c>
      <c r="AN21" s="367">
        <v>20</v>
      </c>
      <c r="AO21" s="367">
        <v>91</v>
      </c>
      <c r="AP21" s="372">
        <v>9.8183603338242512E-3</v>
      </c>
      <c r="AQ21" s="372">
        <v>4.6762589928057555E-2</v>
      </c>
      <c r="AR21" s="373">
        <v>18.366071428571427</v>
      </c>
      <c r="AS21" s="373">
        <v>18.187499999999996</v>
      </c>
      <c r="AT21" s="29">
        <v>2510</v>
      </c>
      <c r="AU21" s="221">
        <v>1175</v>
      </c>
      <c r="AV21" s="29">
        <v>140</v>
      </c>
      <c r="AW21" s="367">
        <v>1315</v>
      </c>
      <c r="AX21" s="374">
        <v>0.5239043824701195</v>
      </c>
      <c r="AY21" s="375">
        <v>0.75073258968514389</v>
      </c>
      <c r="AZ21" s="29">
        <v>345</v>
      </c>
      <c r="BA21" s="374">
        <v>0.13745019920318724</v>
      </c>
      <c r="BB21" s="376">
        <v>1.2621689550338591</v>
      </c>
      <c r="BC21" s="29">
        <v>420</v>
      </c>
      <c r="BD21" s="29">
        <v>365</v>
      </c>
      <c r="BE21" s="367">
        <v>785</v>
      </c>
      <c r="BF21" s="374">
        <v>0.31274900398406374</v>
      </c>
      <c r="BG21" s="376">
        <v>1.8505858223909095</v>
      </c>
      <c r="BH21" s="29">
        <v>60</v>
      </c>
      <c r="BI21" s="211">
        <v>1815</v>
      </c>
      <c r="BJ21" s="221">
        <v>1045</v>
      </c>
      <c r="BK21" s="29">
        <v>95</v>
      </c>
      <c r="BL21" s="367">
        <v>1140</v>
      </c>
      <c r="BM21" s="374">
        <v>0.62809917355371903</v>
      </c>
      <c r="BN21" s="375">
        <v>0.84993122267079702</v>
      </c>
      <c r="BO21" s="29">
        <v>140</v>
      </c>
      <c r="BP21" s="374">
        <v>7.7134986225895319E-2</v>
      </c>
      <c r="BQ21" s="376">
        <v>1.0020133310716461</v>
      </c>
      <c r="BR21" s="29">
        <v>275</v>
      </c>
      <c r="BS21" s="29">
        <v>195</v>
      </c>
      <c r="BT21" s="367">
        <v>470</v>
      </c>
      <c r="BU21" s="374">
        <v>0.25895316804407714</v>
      </c>
      <c r="BV21" s="376">
        <v>1.6875410103882511</v>
      </c>
      <c r="BW21" s="29">
        <v>60</v>
      </c>
      <c r="BX21" s="31" t="s">
        <v>4</v>
      </c>
      <c r="BY21" s="31" t="s">
        <v>4</v>
      </c>
      <c r="BZ21" s="138" t="s">
        <v>4</v>
      </c>
      <c r="CA21" s="99"/>
    </row>
    <row r="22" spans="1:79">
      <c r="A22" s="404"/>
      <c r="B22" s="23" t="s">
        <v>294</v>
      </c>
      <c r="C22" s="23">
        <v>9350014.0199999996</v>
      </c>
      <c r="D22" s="405"/>
      <c r="E22" s="23"/>
      <c r="F22" s="23"/>
      <c r="G22" s="405"/>
      <c r="H22" s="23"/>
      <c r="I22" s="23"/>
      <c r="J22" s="23"/>
      <c r="K22" s="406"/>
      <c r="L22" s="407" t="s">
        <v>38</v>
      </c>
      <c r="M22" s="195">
        <v>1.1499999999999999</v>
      </c>
      <c r="N22" s="195">
        <v>1.1499999999999999</v>
      </c>
      <c r="O22" s="408">
        <v>114.99999999999999</v>
      </c>
      <c r="P22" s="408">
        <v>114.99999999999999</v>
      </c>
      <c r="Q22" s="25">
        <v>4698</v>
      </c>
      <c r="R22" s="25">
        <v>4610</v>
      </c>
      <c r="S22" s="25">
        <v>4610</v>
      </c>
      <c r="T22" s="25">
        <v>4531</v>
      </c>
      <c r="U22" s="409">
        <v>4462</v>
      </c>
      <c r="V22" s="123">
        <v>88</v>
      </c>
      <c r="W22" s="410">
        <v>148</v>
      </c>
      <c r="X22" s="411">
        <v>1.9088937093275488E-2</v>
      </c>
      <c r="Y22" s="411">
        <v>3.3168982519049754E-2</v>
      </c>
      <c r="Z22" s="412">
        <v>4097.7</v>
      </c>
      <c r="AA22" s="412">
        <v>7026.5</v>
      </c>
      <c r="AB22" s="213">
        <v>2204</v>
      </c>
      <c r="AC22" s="409">
        <v>2168</v>
      </c>
      <c r="AD22" s="213">
        <v>2168</v>
      </c>
      <c r="AE22" s="409">
        <v>2080</v>
      </c>
      <c r="AF22" s="24">
        <v>36</v>
      </c>
      <c r="AG22" s="25">
        <v>88</v>
      </c>
      <c r="AH22" s="413">
        <v>1.6605166051660517E-2</v>
      </c>
      <c r="AI22" s="414">
        <v>4.230769230769231E-2</v>
      </c>
      <c r="AJ22" s="25">
        <v>2090</v>
      </c>
      <c r="AK22" s="409">
        <v>2065</v>
      </c>
      <c r="AL22" s="213">
        <v>2065</v>
      </c>
      <c r="AM22" s="409">
        <v>1970</v>
      </c>
      <c r="AN22" s="410">
        <v>25</v>
      </c>
      <c r="AO22" s="410">
        <v>95</v>
      </c>
      <c r="AP22" s="415">
        <v>1.2106537530266344E-2</v>
      </c>
      <c r="AQ22" s="415">
        <v>4.8223350253807105E-2</v>
      </c>
      <c r="AR22" s="416">
        <v>18.173913043478262</v>
      </c>
      <c r="AS22" s="416">
        <v>17.956521739130437</v>
      </c>
      <c r="AT22" s="25">
        <v>2160</v>
      </c>
      <c r="AU22" s="223">
        <v>1080</v>
      </c>
      <c r="AV22" s="25">
        <v>95</v>
      </c>
      <c r="AW22" s="410">
        <v>1175</v>
      </c>
      <c r="AX22" s="417">
        <v>0.54398148148148151</v>
      </c>
      <c r="AY22" s="418">
        <v>0.77950221452221891</v>
      </c>
      <c r="AZ22" s="25">
        <v>465</v>
      </c>
      <c r="BA22" s="417">
        <v>0.21527777777777779</v>
      </c>
      <c r="BB22" s="419">
        <v>1.9768390980512194</v>
      </c>
      <c r="BC22" s="25">
        <v>250</v>
      </c>
      <c r="BD22" s="25">
        <v>225</v>
      </c>
      <c r="BE22" s="410">
        <v>475</v>
      </c>
      <c r="BF22" s="417">
        <v>0.21990740740740741</v>
      </c>
      <c r="BG22" s="419">
        <v>1.3012272627657242</v>
      </c>
      <c r="BH22" s="25">
        <v>50</v>
      </c>
      <c r="BI22" s="213">
        <v>1830</v>
      </c>
      <c r="BJ22" s="223">
        <v>1080</v>
      </c>
      <c r="BK22" s="25">
        <v>150</v>
      </c>
      <c r="BL22" s="410">
        <v>1230</v>
      </c>
      <c r="BM22" s="417">
        <v>0.67213114754098358</v>
      </c>
      <c r="BN22" s="418">
        <v>0.90951440803922001</v>
      </c>
      <c r="BO22" s="25">
        <v>250</v>
      </c>
      <c r="BP22" s="417">
        <v>0.13661202185792351</v>
      </c>
      <c r="BQ22" s="419">
        <v>1.7746430482972655</v>
      </c>
      <c r="BR22" s="25">
        <v>220</v>
      </c>
      <c r="BS22" s="25">
        <v>120</v>
      </c>
      <c r="BT22" s="410">
        <v>340</v>
      </c>
      <c r="BU22" s="417">
        <v>0.18579234972677597</v>
      </c>
      <c r="BV22" s="419">
        <v>1.2107680008261712</v>
      </c>
      <c r="BW22" s="25">
        <v>15</v>
      </c>
      <c r="BX22" s="27" t="s">
        <v>5</v>
      </c>
      <c r="BY22" s="27" t="s">
        <v>5</v>
      </c>
      <c r="BZ22" s="22" t="s">
        <v>6</v>
      </c>
      <c r="CA22" s="99"/>
    </row>
    <row r="23" spans="1:79">
      <c r="A23" s="381"/>
      <c r="B23" s="17" t="s">
        <v>295</v>
      </c>
      <c r="C23" s="17">
        <v>9350100</v>
      </c>
      <c r="D23" s="382"/>
      <c r="E23" s="17"/>
      <c r="F23" s="17"/>
      <c r="G23" s="382"/>
      <c r="H23" s="17"/>
      <c r="I23" s="17"/>
      <c r="J23" s="17"/>
      <c r="K23" s="383"/>
      <c r="L23" s="384" t="s">
        <v>39</v>
      </c>
      <c r="M23" s="191">
        <v>2.5099999999999998</v>
      </c>
      <c r="N23" s="191">
        <v>2.5099999999999998</v>
      </c>
      <c r="O23" s="385">
        <v>250.99999999999997</v>
      </c>
      <c r="P23" s="385">
        <v>250.99999999999997</v>
      </c>
      <c r="Q23" s="19">
        <v>3972</v>
      </c>
      <c r="R23" s="19">
        <v>3908</v>
      </c>
      <c r="S23" s="19">
        <v>3908</v>
      </c>
      <c r="T23" s="19">
        <v>3902</v>
      </c>
      <c r="U23" s="386">
        <v>3981</v>
      </c>
      <c r="V23" s="113">
        <v>64</v>
      </c>
      <c r="W23" s="387">
        <v>-73</v>
      </c>
      <c r="X23" s="388">
        <v>1.6376663254861822E-2</v>
      </c>
      <c r="Y23" s="388">
        <v>-1.833710123084652E-2</v>
      </c>
      <c r="Z23" s="389">
        <v>1584.2</v>
      </c>
      <c r="AA23" s="389">
        <v>7027.5</v>
      </c>
      <c r="AB23" s="212">
        <v>1724</v>
      </c>
      <c r="AC23" s="386">
        <v>1725</v>
      </c>
      <c r="AD23" s="212">
        <v>1725</v>
      </c>
      <c r="AE23" s="386">
        <v>1698</v>
      </c>
      <c r="AF23" s="18">
        <v>-1</v>
      </c>
      <c r="AG23" s="19">
        <v>27</v>
      </c>
      <c r="AH23" s="390">
        <v>-5.7971014492753622E-4</v>
      </c>
      <c r="AI23" s="391">
        <v>1.5901060070671377E-2</v>
      </c>
      <c r="AJ23" s="19">
        <v>1650</v>
      </c>
      <c r="AK23" s="386">
        <v>1626</v>
      </c>
      <c r="AL23" s="212">
        <v>1626</v>
      </c>
      <c r="AM23" s="386">
        <v>1631</v>
      </c>
      <c r="AN23" s="387">
        <v>24</v>
      </c>
      <c r="AO23" s="387">
        <v>-5</v>
      </c>
      <c r="AP23" s="392">
        <v>1.4760147601476014E-2</v>
      </c>
      <c r="AQ23" s="392">
        <v>-3.0656039239730227E-3</v>
      </c>
      <c r="AR23" s="393">
        <v>6.5737051792828689</v>
      </c>
      <c r="AS23" s="393">
        <v>6.4780876494023909</v>
      </c>
      <c r="AT23" s="19">
        <v>1365</v>
      </c>
      <c r="AU23" s="222">
        <v>860</v>
      </c>
      <c r="AV23" s="19">
        <v>85</v>
      </c>
      <c r="AW23" s="387">
        <v>945</v>
      </c>
      <c r="AX23" s="394">
        <v>0.69230769230769229</v>
      </c>
      <c r="AY23" s="395">
        <v>0.99204733553596958</v>
      </c>
      <c r="AZ23" s="19">
        <v>80</v>
      </c>
      <c r="BA23" s="394">
        <v>5.8608058608058608E-2</v>
      </c>
      <c r="BB23" s="396">
        <v>0.53818235636417455</v>
      </c>
      <c r="BC23" s="19">
        <v>75</v>
      </c>
      <c r="BD23" s="19">
        <v>220</v>
      </c>
      <c r="BE23" s="387">
        <v>295</v>
      </c>
      <c r="BF23" s="394">
        <v>0.21611721611721613</v>
      </c>
      <c r="BG23" s="396">
        <v>1.2788000953681427</v>
      </c>
      <c r="BH23" s="19">
        <v>45</v>
      </c>
      <c r="BI23" s="212">
        <v>1010</v>
      </c>
      <c r="BJ23" s="222">
        <v>620</v>
      </c>
      <c r="BK23" s="19">
        <v>60</v>
      </c>
      <c r="BL23" s="387">
        <v>680</v>
      </c>
      <c r="BM23" s="394">
        <v>0.67326732673267331</v>
      </c>
      <c r="BN23" s="395">
        <v>0.91105186296708163</v>
      </c>
      <c r="BO23" s="19">
        <v>50</v>
      </c>
      <c r="BP23" s="394">
        <v>4.9504950495049507E-2</v>
      </c>
      <c r="BQ23" s="396">
        <v>0.64308847096712785</v>
      </c>
      <c r="BR23" s="19">
        <v>60</v>
      </c>
      <c r="BS23" s="19">
        <v>150</v>
      </c>
      <c r="BT23" s="387">
        <v>210</v>
      </c>
      <c r="BU23" s="394">
        <v>0.20792079207920791</v>
      </c>
      <c r="BV23" s="396">
        <v>1.354974207098129</v>
      </c>
      <c r="BW23" s="19">
        <v>70</v>
      </c>
      <c r="BX23" s="21" t="s">
        <v>6</v>
      </c>
      <c r="BY23" s="21" t="s">
        <v>6</v>
      </c>
      <c r="BZ23" s="22" t="s">
        <v>6</v>
      </c>
      <c r="CA23" s="99"/>
    </row>
    <row r="24" spans="1:79">
      <c r="A24" s="381"/>
      <c r="B24" s="17" t="s">
        <v>296</v>
      </c>
      <c r="C24" s="17">
        <v>9350101</v>
      </c>
      <c r="D24" s="382"/>
      <c r="E24" s="17"/>
      <c r="F24" s="17"/>
      <c r="G24" s="382"/>
      <c r="H24" s="17"/>
      <c r="I24" s="17"/>
      <c r="J24" s="17"/>
      <c r="K24" s="383"/>
      <c r="L24" s="384" t="s">
        <v>40</v>
      </c>
      <c r="M24" s="191">
        <v>1.05</v>
      </c>
      <c r="N24" s="191">
        <v>1.05</v>
      </c>
      <c r="O24" s="385">
        <v>105</v>
      </c>
      <c r="P24" s="385">
        <v>105</v>
      </c>
      <c r="Q24" s="19">
        <v>3223</v>
      </c>
      <c r="R24" s="19">
        <v>3178</v>
      </c>
      <c r="S24" s="19">
        <v>3178</v>
      </c>
      <c r="T24" s="19">
        <v>3185</v>
      </c>
      <c r="U24" s="386">
        <v>3251</v>
      </c>
      <c r="V24" s="113">
        <v>45</v>
      </c>
      <c r="W24" s="387">
        <v>-73</v>
      </c>
      <c r="X24" s="388">
        <v>1.4159848961611076E-2</v>
      </c>
      <c r="Y24" s="388">
        <v>-2.2454629344816981E-2</v>
      </c>
      <c r="Z24" s="389">
        <v>3083.6</v>
      </c>
      <c r="AA24" s="389">
        <v>7028.5</v>
      </c>
      <c r="AB24" s="212">
        <v>1822</v>
      </c>
      <c r="AC24" s="386">
        <v>1835</v>
      </c>
      <c r="AD24" s="212">
        <v>1835</v>
      </c>
      <c r="AE24" s="386">
        <v>1833</v>
      </c>
      <c r="AF24" s="18">
        <v>-13</v>
      </c>
      <c r="AG24" s="19">
        <v>2</v>
      </c>
      <c r="AH24" s="390">
        <v>-7.0844686648501359E-3</v>
      </c>
      <c r="AI24" s="391">
        <v>1.0911074740861974E-3</v>
      </c>
      <c r="AJ24" s="19">
        <v>1717</v>
      </c>
      <c r="AK24" s="386">
        <v>1728</v>
      </c>
      <c r="AL24" s="212">
        <v>1728</v>
      </c>
      <c r="AM24" s="386">
        <v>1718</v>
      </c>
      <c r="AN24" s="387">
        <v>-11</v>
      </c>
      <c r="AO24" s="387">
        <v>10</v>
      </c>
      <c r="AP24" s="392">
        <v>-6.3657407407407404E-3</v>
      </c>
      <c r="AQ24" s="392">
        <v>5.8207217694994182E-3</v>
      </c>
      <c r="AR24" s="393">
        <v>16.352380952380951</v>
      </c>
      <c r="AS24" s="393">
        <v>16.457142857142856</v>
      </c>
      <c r="AT24" s="19">
        <v>1035</v>
      </c>
      <c r="AU24" s="222">
        <v>610</v>
      </c>
      <c r="AV24" s="19">
        <v>55</v>
      </c>
      <c r="AW24" s="387">
        <v>665</v>
      </c>
      <c r="AX24" s="394">
        <v>0.64251207729468596</v>
      </c>
      <c r="AY24" s="395">
        <v>0.92069234736537375</v>
      </c>
      <c r="AZ24" s="19">
        <v>120</v>
      </c>
      <c r="BA24" s="394">
        <v>0.11594202898550725</v>
      </c>
      <c r="BB24" s="396">
        <v>1.0646650962856496</v>
      </c>
      <c r="BC24" s="19">
        <v>115</v>
      </c>
      <c r="BD24" s="19">
        <v>110</v>
      </c>
      <c r="BE24" s="387">
        <v>225</v>
      </c>
      <c r="BF24" s="394">
        <v>0.21739130434782608</v>
      </c>
      <c r="BG24" s="396">
        <v>1.2863390789812192</v>
      </c>
      <c r="BH24" s="19">
        <v>30</v>
      </c>
      <c r="BI24" s="212">
        <v>720</v>
      </c>
      <c r="BJ24" s="222">
        <v>495</v>
      </c>
      <c r="BK24" s="19">
        <v>40</v>
      </c>
      <c r="BL24" s="387">
        <v>535</v>
      </c>
      <c r="BM24" s="394">
        <v>0.74305555555555558</v>
      </c>
      <c r="BN24" s="395">
        <v>1.0054878965569087</v>
      </c>
      <c r="BO24" s="19">
        <v>35</v>
      </c>
      <c r="BP24" s="394">
        <v>4.8611111111111112E-2</v>
      </c>
      <c r="BQ24" s="396">
        <v>0.63147715135244364</v>
      </c>
      <c r="BR24" s="19">
        <v>70</v>
      </c>
      <c r="BS24" s="19">
        <v>75</v>
      </c>
      <c r="BT24" s="387">
        <v>145</v>
      </c>
      <c r="BU24" s="394">
        <v>0.2013888888888889</v>
      </c>
      <c r="BV24" s="396">
        <v>1.3124072263857209</v>
      </c>
      <c r="BW24" s="19">
        <v>0</v>
      </c>
      <c r="BX24" s="21" t="s">
        <v>6</v>
      </c>
      <c r="BY24" s="21" t="s">
        <v>6</v>
      </c>
      <c r="BZ24" s="22" t="s">
        <v>6</v>
      </c>
      <c r="CA24" s="99"/>
    </row>
    <row r="25" spans="1:79">
      <c r="A25" s="381" t="s">
        <v>367</v>
      </c>
      <c r="B25" s="17" t="s">
        <v>297</v>
      </c>
      <c r="C25" s="17">
        <v>9350102</v>
      </c>
      <c r="D25" s="382"/>
      <c r="E25" s="17"/>
      <c r="F25" s="17"/>
      <c r="G25" s="382"/>
      <c r="H25" s="17"/>
      <c r="I25" s="17"/>
      <c r="J25" s="17"/>
      <c r="K25" s="383"/>
      <c r="L25" s="384" t="s">
        <v>41</v>
      </c>
      <c r="M25" s="191">
        <v>1.72</v>
      </c>
      <c r="N25" s="191">
        <v>1.72</v>
      </c>
      <c r="O25" s="385">
        <v>172</v>
      </c>
      <c r="P25" s="385">
        <v>172</v>
      </c>
      <c r="Q25" s="19">
        <v>5395</v>
      </c>
      <c r="R25" s="19">
        <v>5548</v>
      </c>
      <c r="S25" s="19">
        <v>5548</v>
      </c>
      <c r="T25" s="19">
        <v>5549</v>
      </c>
      <c r="U25" s="386">
        <v>5410</v>
      </c>
      <c r="V25" s="113">
        <v>-153</v>
      </c>
      <c r="W25" s="387">
        <v>138</v>
      </c>
      <c r="X25" s="388">
        <v>-2.7577505407354E-2</v>
      </c>
      <c r="Y25" s="388">
        <v>2.5508317929759706E-2</v>
      </c>
      <c r="Z25" s="389">
        <v>3135.4</v>
      </c>
      <c r="AA25" s="389">
        <v>7029.5</v>
      </c>
      <c r="AB25" s="212">
        <v>2477</v>
      </c>
      <c r="AC25" s="386">
        <v>2389</v>
      </c>
      <c r="AD25" s="212">
        <v>2389</v>
      </c>
      <c r="AE25" s="386">
        <v>2573</v>
      </c>
      <c r="AF25" s="18">
        <v>88</v>
      </c>
      <c r="AG25" s="19">
        <v>-184</v>
      </c>
      <c r="AH25" s="390">
        <v>3.6835496023440772E-2</v>
      </c>
      <c r="AI25" s="391">
        <v>-7.1511853867081226E-2</v>
      </c>
      <c r="AJ25" s="19">
        <v>2371</v>
      </c>
      <c r="AK25" s="386">
        <v>2309</v>
      </c>
      <c r="AL25" s="212">
        <v>2309</v>
      </c>
      <c r="AM25" s="386">
        <v>2470</v>
      </c>
      <c r="AN25" s="387">
        <v>62</v>
      </c>
      <c r="AO25" s="387">
        <v>-161</v>
      </c>
      <c r="AP25" s="392">
        <v>2.6851450844521438E-2</v>
      </c>
      <c r="AQ25" s="392">
        <v>-6.5182186234817807E-2</v>
      </c>
      <c r="AR25" s="393">
        <v>13.784883720930232</v>
      </c>
      <c r="AS25" s="393">
        <v>13.424418604651162</v>
      </c>
      <c r="AT25" s="19">
        <v>2150</v>
      </c>
      <c r="AU25" s="222">
        <v>1200</v>
      </c>
      <c r="AV25" s="19">
        <v>115</v>
      </c>
      <c r="AW25" s="387">
        <v>1315</v>
      </c>
      <c r="AX25" s="394">
        <v>0.61162790697674418</v>
      </c>
      <c r="AY25" s="395">
        <v>0.87643665121381908</v>
      </c>
      <c r="AZ25" s="19">
        <v>255</v>
      </c>
      <c r="BA25" s="394">
        <v>0.1186046511627907</v>
      </c>
      <c r="BB25" s="396">
        <v>1.0891152540201168</v>
      </c>
      <c r="BC25" s="19">
        <v>275</v>
      </c>
      <c r="BD25" s="19">
        <v>250</v>
      </c>
      <c r="BE25" s="387">
        <v>525</v>
      </c>
      <c r="BF25" s="394">
        <v>0.2441860465116279</v>
      </c>
      <c r="BG25" s="396">
        <v>1.44488784918123</v>
      </c>
      <c r="BH25" s="19">
        <v>60</v>
      </c>
      <c r="BI25" s="212">
        <v>1530</v>
      </c>
      <c r="BJ25" s="222">
        <v>905</v>
      </c>
      <c r="BK25" s="19">
        <v>85</v>
      </c>
      <c r="BL25" s="387">
        <v>990</v>
      </c>
      <c r="BM25" s="394">
        <v>0.6470588235294118</v>
      </c>
      <c r="BN25" s="395">
        <v>0.87558704131178866</v>
      </c>
      <c r="BO25" s="19">
        <v>95</v>
      </c>
      <c r="BP25" s="394">
        <v>6.2091503267973858E-2</v>
      </c>
      <c r="BQ25" s="396">
        <v>0.80659266391236495</v>
      </c>
      <c r="BR25" s="19">
        <v>215</v>
      </c>
      <c r="BS25" s="19">
        <v>150</v>
      </c>
      <c r="BT25" s="387">
        <v>365</v>
      </c>
      <c r="BU25" s="394">
        <v>0.23856209150326799</v>
      </c>
      <c r="BV25" s="396">
        <v>1.5546568361242619</v>
      </c>
      <c r="BW25" s="19">
        <v>80</v>
      </c>
      <c r="BX25" s="21" t="s">
        <v>6</v>
      </c>
      <c r="BY25" s="21" t="s">
        <v>6</v>
      </c>
      <c r="BZ25" s="138" t="s">
        <v>4</v>
      </c>
      <c r="CA25" s="99" t="s">
        <v>368</v>
      </c>
    </row>
    <row r="26" spans="1:79">
      <c r="A26" s="381"/>
      <c r="B26" s="17" t="s">
        <v>298</v>
      </c>
      <c r="C26" s="17">
        <v>9350103</v>
      </c>
      <c r="D26" s="382"/>
      <c r="E26" s="17"/>
      <c r="F26" s="17"/>
      <c r="G26" s="382"/>
      <c r="H26" s="17"/>
      <c r="I26" s="17"/>
      <c r="J26" s="17"/>
      <c r="K26" s="383"/>
      <c r="L26" s="384" t="s">
        <v>42</v>
      </c>
      <c r="M26" s="191">
        <v>2.34</v>
      </c>
      <c r="N26" s="191">
        <v>2.34</v>
      </c>
      <c r="O26" s="385">
        <v>234</v>
      </c>
      <c r="P26" s="385">
        <v>234</v>
      </c>
      <c r="Q26" s="19">
        <v>2427</v>
      </c>
      <c r="R26" s="19">
        <v>2430</v>
      </c>
      <c r="S26" s="19">
        <v>2430</v>
      </c>
      <c r="T26" s="19">
        <v>2377</v>
      </c>
      <c r="U26" s="386">
        <v>2414</v>
      </c>
      <c r="V26" s="113">
        <v>-3</v>
      </c>
      <c r="W26" s="387">
        <v>16</v>
      </c>
      <c r="X26" s="388">
        <v>-1.2345679012345679E-3</v>
      </c>
      <c r="Y26" s="388">
        <v>6.6280033140016566E-3</v>
      </c>
      <c r="Z26" s="389">
        <v>1035.9000000000001</v>
      </c>
      <c r="AA26" s="389">
        <v>7030.5</v>
      </c>
      <c r="AB26" s="212">
        <v>976</v>
      </c>
      <c r="AC26" s="386">
        <v>990</v>
      </c>
      <c r="AD26" s="212">
        <v>990</v>
      </c>
      <c r="AE26" s="386">
        <v>981</v>
      </c>
      <c r="AF26" s="18">
        <v>-14</v>
      </c>
      <c r="AG26" s="19">
        <v>9</v>
      </c>
      <c r="AH26" s="390">
        <v>-1.4141414141414142E-2</v>
      </c>
      <c r="AI26" s="391">
        <v>9.1743119266055051E-3</v>
      </c>
      <c r="AJ26" s="19">
        <v>942</v>
      </c>
      <c r="AK26" s="386">
        <v>935</v>
      </c>
      <c r="AL26" s="212">
        <v>935</v>
      </c>
      <c r="AM26" s="386">
        <v>935</v>
      </c>
      <c r="AN26" s="387">
        <v>7</v>
      </c>
      <c r="AO26" s="387">
        <v>0</v>
      </c>
      <c r="AP26" s="392">
        <v>7.4866310160427805E-3</v>
      </c>
      <c r="AQ26" s="392">
        <v>0</v>
      </c>
      <c r="AR26" s="393">
        <v>4.0256410256410255</v>
      </c>
      <c r="AS26" s="393">
        <v>3.9957264957264957</v>
      </c>
      <c r="AT26" s="19">
        <v>885</v>
      </c>
      <c r="AU26" s="222">
        <v>620</v>
      </c>
      <c r="AV26" s="19">
        <v>35</v>
      </c>
      <c r="AW26" s="387">
        <v>655</v>
      </c>
      <c r="AX26" s="394">
        <v>0.74011299435028244</v>
      </c>
      <c r="AY26" s="395">
        <v>1.0605502902810773</v>
      </c>
      <c r="AZ26" s="19">
        <v>45</v>
      </c>
      <c r="BA26" s="394">
        <v>5.0847457627118647E-2</v>
      </c>
      <c r="BB26" s="396">
        <v>0.4669188028201896</v>
      </c>
      <c r="BC26" s="19">
        <v>45</v>
      </c>
      <c r="BD26" s="19">
        <v>125</v>
      </c>
      <c r="BE26" s="387">
        <v>170</v>
      </c>
      <c r="BF26" s="394">
        <v>0.19209039548022599</v>
      </c>
      <c r="BG26" s="396">
        <v>1.1366295590545916</v>
      </c>
      <c r="BH26" s="19">
        <v>15</v>
      </c>
      <c r="BI26" s="212">
        <v>530</v>
      </c>
      <c r="BJ26" s="222">
        <v>390</v>
      </c>
      <c r="BK26" s="19">
        <v>35</v>
      </c>
      <c r="BL26" s="387">
        <v>425</v>
      </c>
      <c r="BM26" s="394">
        <v>0.80188679245283023</v>
      </c>
      <c r="BN26" s="395">
        <v>1.0850971481093779</v>
      </c>
      <c r="BO26" s="19">
        <v>20</v>
      </c>
      <c r="BP26" s="394">
        <v>3.7735849056603772E-2</v>
      </c>
      <c r="BQ26" s="396">
        <v>0.49020328730324458</v>
      </c>
      <c r="BR26" s="19">
        <v>35</v>
      </c>
      <c r="BS26" s="19">
        <v>50</v>
      </c>
      <c r="BT26" s="387">
        <v>85</v>
      </c>
      <c r="BU26" s="394">
        <v>0.16037735849056603</v>
      </c>
      <c r="BV26" s="396">
        <v>1.0451440761848552</v>
      </c>
      <c r="BW26" s="19">
        <v>10</v>
      </c>
      <c r="BX26" s="21" t="s">
        <v>6</v>
      </c>
      <c r="BY26" s="21" t="s">
        <v>6</v>
      </c>
      <c r="BZ26" s="22" t="s">
        <v>6</v>
      </c>
      <c r="CA26" s="99"/>
    </row>
    <row r="27" spans="1:79">
      <c r="A27" s="381"/>
      <c r="B27" s="17" t="s">
        <v>299</v>
      </c>
      <c r="C27" s="17">
        <v>9350104</v>
      </c>
      <c r="D27" s="382"/>
      <c r="E27" s="17"/>
      <c r="F27" s="17"/>
      <c r="G27" s="382"/>
      <c r="H27" s="17"/>
      <c r="I27" s="17"/>
      <c r="J27" s="17"/>
      <c r="K27" s="383"/>
      <c r="L27" s="384" t="s">
        <v>43</v>
      </c>
      <c r="M27" s="191">
        <v>2.9</v>
      </c>
      <c r="N27" s="191">
        <v>2.92</v>
      </c>
      <c r="O27" s="385">
        <v>290</v>
      </c>
      <c r="P27" s="385">
        <v>292</v>
      </c>
      <c r="Q27" s="19">
        <v>2973</v>
      </c>
      <c r="R27" s="19">
        <v>3030</v>
      </c>
      <c r="S27" s="19">
        <v>3030</v>
      </c>
      <c r="T27" s="19">
        <v>3002</v>
      </c>
      <c r="U27" s="386">
        <v>2852</v>
      </c>
      <c r="V27" s="113">
        <v>-57</v>
      </c>
      <c r="W27" s="387">
        <v>178</v>
      </c>
      <c r="X27" s="388">
        <v>-1.8811881188118811E-2</v>
      </c>
      <c r="Y27" s="388">
        <v>6.2412342215988778E-2</v>
      </c>
      <c r="Z27" s="389">
        <v>1023.8</v>
      </c>
      <c r="AA27" s="389">
        <v>7031.5</v>
      </c>
      <c r="AB27" s="212">
        <v>1169</v>
      </c>
      <c r="AC27" s="386">
        <v>1183</v>
      </c>
      <c r="AD27" s="212">
        <v>1183</v>
      </c>
      <c r="AE27" s="386">
        <v>1195</v>
      </c>
      <c r="AF27" s="18">
        <v>-14</v>
      </c>
      <c r="AG27" s="19">
        <v>-12</v>
      </c>
      <c r="AH27" s="390">
        <v>-1.1834319526627219E-2</v>
      </c>
      <c r="AI27" s="391">
        <v>-1.00418410041841E-2</v>
      </c>
      <c r="AJ27" s="19">
        <v>1127</v>
      </c>
      <c r="AK27" s="386">
        <v>1139</v>
      </c>
      <c r="AL27" s="212">
        <v>1139</v>
      </c>
      <c r="AM27" s="386">
        <v>1149</v>
      </c>
      <c r="AN27" s="387">
        <v>-12</v>
      </c>
      <c r="AO27" s="387">
        <v>-10</v>
      </c>
      <c r="AP27" s="392">
        <v>-1.0535557506584723E-2</v>
      </c>
      <c r="AQ27" s="392">
        <v>-8.7032201914708437E-3</v>
      </c>
      <c r="AR27" s="393">
        <v>3.886206896551724</v>
      </c>
      <c r="AS27" s="393">
        <v>3.9006849315068495</v>
      </c>
      <c r="AT27" s="19">
        <v>1225</v>
      </c>
      <c r="AU27" s="222">
        <v>820</v>
      </c>
      <c r="AV27" s="19">
        <v>65</v>
      </c>
      <c r="AW27" s="387">
        <v>885</v>
      </c>
      <c r="AX27" s="394">
        <v>0.72244897959183674</v>
      </c>
      <c r="AY27" s="395">
        <v>1.0352385120491003</v>
      </c>
      <c r="AZ27" s="19">
        <v>95</v>
      </c>
      <c r="BA27" s="394">
        <v>7.7551020408163265E-2</v>
      </c>
      <c r="BB27" s="396">
        <v>0.71213058226045245</v>
      </c>
      <c r="BC27" s="19">
        <v>115</v>
      </c>
      <c r="BD27" s="19">
        <v>100</v>
      </c>
      <c r="BE27" s="387">
        <v>215</v>
      </c>
      <c r="BF27" s="394">
        <v>0.17551020408163265</v>
      </c>
      <c r="BG27" s="396">
        <v>1.0385219176427967</v>
      </c>
      <c r="BH27" s="19">
        <v>25</v>
      </c>
      <c r="BI27" s="212">
        <v>910</v>
      </c>
      <c r="BJ27" s="222">
        <v>590</v>
      </c>
      <c r="BK27" s="19">
        <v>50</v>
      </c>
      <c r="BL27" s="387">
        <v>640</v>
      </c>
      <c r="BM27" s="394">
        <v>0.70329670329670335</v>
      </c>
      <c r="BN27" s="395">
        <v>0.9516870139332928</v>
      </c>
      <c r="BO27" s="19">
        <v>70</v>
      </c>
      <c r="BP27" s="394">
        <v>7.6923076923076927E-2</v>
      </c>
      <c r="BQ27" s="396">
        <v>0.99926054719507562</v>
      </c>
      <c r="BR27" s="19">
        <v>80</v>
      </c>
      <c r="BS27" s="19">
        <v>105</v>
      </c>
      <c r="BT27" s="387">
        <v>185</v>
      </c>
      <c r="BU27" s="394">
        <v>0.2032967032967033</v>
      </c>
      <c r="BV27" s="396">
        <v>1.3248400345174538</v>
      </c>
      <c r="BW27" s="19">
        <v>10</v>
      </c>
      <c r="BX27" s="21" t="s">
        <v>6</v>
      </c>
      <c r="BY27" s="21" t="s">
        <v>6</v>
      </c>
      <c r="BZ27" s="22" t="s">
        <v>6</v>
      </c>
      <c r="CA27" s="99"/>
    </row>
    <row r="28" spans="1:79">
      <c r="A28" s="381" t="s">
        <v>105</v>
      </c>
      <c r="B28" s="17" t="s">
        <v>300</v>
      </c>
      <c r="C28" s="17">
        <v>9350110</v>
      </c>
      <c r="D28" s="382"/>
      <c r="E28" s="17"/>
      <c r="F28" s="384"/>
      <c r="G28" s="382"/>
      <c r="H28" s="17"/>
      <c r="I28" s="384"/>
      <c r="J28" s="384"/>
      <c r="K28" s="397"/>
      <c r="L28" s="384" t="s">
        <v>44</v>
      </c>
      <c r="M28" s="191">
        <v>2.74</v>
      </c>
      <c r="N28" s="191">
        <v>2.73</v>
      </c>
      <c r="O28" s="385">
        <v>274</v>
      </c>
      <c r="P28" s="385">
        <v>273</v>
      </c>
      <c r="Q28" s="19">
        <v>6310</v>
      </c>
      <c r="R28" s="19">
        <v>6246</v>
      </c>
      <c r="S28" s="19">
        <v>6246</v>
      </c>
      <c r="T28" s="19">
        <v>5991</v>
      </c>
      <c r="U28" s="386">
        <v>5919</v>
      </c>
      <c r="V28" s="113">
        <v>64</v>
      </c>
      <c r="W28" s="387">
        <v>327</v>
      </c>
      <c r="X28" s="388">
        <v>1.0246557796990073E-2</v>
      </c>
      <c r="Y28" s="388">
        <v>5.5245818550430814E-2</v>
      </c>
      <c r="Z28" s="389">
        <v>2303.9</v>
      </c>
      <c r="AA28" s="389">
        <v>7032.5</v>
      </c>
      <c r="AB28" s="212">
        <v>3277</v>
      </c>
      <c r="AC28" s="386">
        <v>3102</v>
      </c>
      <c r="AD28" s="212">
        <v>3102</v>
      </c>
      <c r="AE28" s="386">
        <v>2891</v>
      </c>
      <c r="AF28" s="18">
        <v>175</v>
      </c>
      <c r="AG28" s="19">
        <v>211</v>
      </c>
      <c r="AH28" s="390">
        <v>5.6415215989684075E-2</v>
      </c>
      <c r="AI28" s="391">
        <v>7.2985126253891391E-2</v>
      </c>
      <c r="AJ28" s="19">
        <v>3088</v>
      </c>
      <c r="AK28" s="386">
        <v>2990</v>
      </c>
      <c r="AL28" s="212">
        <v>2990</v>
      </c>
      <c r="AM28" s="386">
        <v>2783</v>
      </c>
      <c r="AN28" s="387">
        <v>98</v>
      </c>
      <c r="AO28" s="387">
        <v>207</v>
      </c>
      <c r="AP28" s="392">
        <v>3.2775919732441469E-2</v>
      </c>
      <c r="AQ28" s="392">
        <v>7.43801652892562E-2</v>
      </c>
      <c r="AR28" s="393">
        <v>11.270072992700729</v>
      </c>
      <c r="AS28" s="393">
        <v>10.952380952380953</v>
      </c>
      <c r="AT28" s="19">
        <v>2985</v>
      </c>
      <c r="AU28" s="222">
        <v>1640</v>
      </c>
      <c r="AV28" s="19">
        <v>135</v>
      </c>
      <c r="AW28" s="387">
        <v>1775</v>
      </c>
      <c r="AX28" s="394">
        <v>0.59463986599664986</v>
      </c>
      <c r="AY28" s="395">
        <v>0.85209351451675031</v>
      </c>
      <c r="AZ28" s="19">
        <v>465</v>
      </c>
      <c r="BA28" s="394">
        <v>0.15577889447236182</v>
      </c>
      <c r="BB28" s="396">
        <v>1.4304765332631939</v>
      </c>
      <c r="BC28" s="19">
        <v>365</v>
      </c>
      <c r="BD28" s="19">
        <v>275</v>
      </c>
      <c r="BE28" s="387">
        <v>640</v>
      </c>
      <c r="BF28" s="394">
        <v>0.21440536013400335</v>
      </c>
      <c r="BG28" s="396">
        <v>1.2686707700236883</v>
      </c>
      <c r="BH28" s="19">
        <v>105</v>
      </c>
      <c r="BI28" s="212">
        <v>2395</v>
      </c>
      <c r="BJ28" s="222">
        <v>1400</v>
      </c>
      <c r="BK28" s="19">
        <v>90</v>
      </c>
      <c r="BL28" s="387">
        <v>1490</v>
      </c>
      <c r="BM28" s="394">
        <v>0.62212943632567852</v>
      </c>
      <c r="BN28" s="395">
        <v>0.84185309381011975</v>
      </c>
      <c r="BO28" s="19">
        <v>305</v>
      </c>
      <c r="BP28" s="394">
        <v>0.12734864300626306</v>
      </c>
      <c r="BQ28" s="396">
        <v>1.6543081710348537</v>
      </c>
      <c r="BR28" s="19">
        <v>300</v>
      </c>
      <c r="BS28" s="19">
        <v>195</v>
      </c>
      <c r="BT28" s="387">
        <v>495</v>
      </c>
      <c r="BU28" s="394">
        <v>0.20668058455114824</v>
      </c>
      <c r="BV28" s="396">
        <v>1.346892046602465</v>
      </c>
      <c r="BW28" s="19">
        <v>100</v>
      </c>
      <c r="BX28" s="21" t="s">
        <v>6</v>
      </c>
      <c r="BY28" s="21" t="s">
        <v>6</v>
      </c>
      <c r="BZ28" s="147" t="s">
        <v>5</v>
      </c>
      <c r="CA28" s="99" t="s">
        <v>368</v>
      </c>
    </row>
    <row r="29" spans="1:79">
      <c r="A29" s="404" t="s">
        <v>119</v>
      </c>
      <c r="B29" s="23" t="s">
        <v>301</v>
      </c>
      <c r="C29" s="23">
        <v>9350111.0099999998</v>
      </c>
      <c r="D29" s="405"/>
      <c r="E29" s="23"/>
      <c r="F29" s="407"/>
      <c r="G29" s="405"/>
      <c r="H29" s="23"/>
      <c r="I29" s="407"/>
      <c r="J29" s="407"/>
      <c r="K29" s="420"/>
      <c r="L29" s="407" t="s">
        <v>45</v>
      </c>
      <c r="M29" s="195">
        <v>1.83</v>
      </c>
      <c r="N29" s="195">
        <v>1.83</v>
      </c>
      <c r="O29" s="408">
        <v>183</v>
      </c>
      <c r="P29" s="408">
        <v>183</v>
      </c>
      <c r="Q29" s="25">
        <v>4830</v>
      </c>
      <c r="R29" s="25">
        <v>5185</v>
      </c>
      <c r="S29" s="25">
        <v>5185</v>
      </c>
      <c r="T29" s="25">
        <v>4462</v>
      </c>
      <c r="U29" s="409">
        <v>4969</v>
      </c>
      <c r="V29" s="123">
        <v>-355</v>
      </c>
      <c r="W29" s="410">
        <v>216</v>
      </c>
      <c r="X29" s="411">
        <v>-6.8466730954676952E-2</v>
      </c>
      <c r="Y29" s="411">
        <v>4.3469510968001612E-2</v>
      </c>
      <c r="Z29" s="412">
        <v>2632.3</v>
      </c>
      <c r="AA29" s="412">
        <v>7033.5</v>
      </c>
      <c r="AB29" s="213">
        <v>2590</v>
      </c>
      <c r="AC29" s="409">
        <v>2538</v>
      </c>
      <c r="AD29" s="213">
        <v>2538</v>
      </c>
      <c r="AE29" s="409">
        <v>2431</v>
      </c>
      <c r="AF29" s="24">
        <v>52</v>
      </c>
      <c r="AG29" s="25">
        <v>107</v>
      </c>
      <c r="AH29" s="413">
        <v>2.048857368006304E-2</v>
      </c>
      <c r="AI29" s="414">
        <v>4.4014808720691072E-2</v>
      </c>
      <c r="AJ29" s="25">
        <v>2499</v>
      </c>
      <c r="AK29" s="409">
        <v>2474</v>
      </c>
      <c r="AL29" s="213">
        <v>2474</v>
      </c>
      <c r="AM29" s="409">
        <v>2316</v>
      </c>
      <c r="AN29" s="410">
        <v>25</v>
      </c>
      <c r="AO29" s="410">
        <v>158</v>
      </c>
      <c r="AP29" s="415">
        <v>1.0105092966855295E-2</v>
      </c>
      <c r="AQ29" s="415">
        <v>6.8221070811744389E-2</v>
      </c>
      <c r="AR29" s="416">
        <v>13.655737704918034</v>
      </c>
      <c r="AS29" s="416">
        <v>13.519125683060109</v>
      </c>
      <c r="AT29" s="25">
        <v>2400</v>
      </c>
      <c r="AU29" s="223">
        <v>1340</v>
      </c>
      <c r="AV29" s="25">
        <v>80</v>
      </c>
      <c r="AW29" s="410">
        <v>1420</v>
      </c>
      <c r="AX29" s="417">
        <v>0.59166666666666667</v>
      </c>
      <c r="AY29" s="418">
        <v>0.84783304694416661</v>
      </c>
      <c r="AZ29" s="25">
        <v>420</v>
      </c>
      <c r="BA29" s="417">
        <v>0.17499999999999999</v>
      </c>
      <c r="BB29" s="419">
        <v>1.6069788797061524</v>
      </c>
      <c r="BC29" s="25">
        <v>335</v>
      </c>
      <c r="BD29" s="25">
        <v>170</v>
      </c>
      <c r="BE29" s="410">
        <v>505</v>
      </c>
      <c r="BF29" s="417">
        <v>0.21041666666666667</v>
      </c>
      <c r="BG29" s="419">
        <v>1.2450690335305719</v>
      </c>
      <c r="BH29" s="25">
        <v>50</v>
      </c>
      <c r="BI29" s="213">
        <v>2205</v>
      </c>
      <c r="BJ29" s="223">
        <v>1255</v>
      </c>
      <c r="BK29" s="25">
        <v>130</v>
      </c>
      <c r="BL29" s="410">
        <v>1385</v>
      </c>
      <c r="BM29" s="417">
        <v>0.6281179138321995</v>
      </c>
      <c r="BN29" s="418">
        <v>0.84995658164032406</v>
      </c>
      <c r="BO29" s="25">
        <v>300</v>
      </c>
      <c r="BP29" s="417">
        <v>0.1360544217687075</v>
      </c>
      <c r="BQ29" s="419">
        <v>1.7673996072838072</v>
      </c>
      <c r="BR29" s="25">
        <v>270</v>
      </c>
      <c r="BS29" s="25">
        <v>165</v>
      </c>
      <c r="BT29" s="410">
        <v>435</v>
      </c>
      <c r="BU29" s="417">
        <v>0.19727891156462585</v>
      </c>
      <c r="BV29" s="419">
        <v>1.2856234054390736</v>
      </c>
      <c r="BW29" s="25">
        <v>85</v>
      </c>
      <c r="BX29" s="27" t="s">
        <v>5</v>
      </c>
      <c r="BY29" s="27" t="s">
        <v>5</v>
      </c>
      <c r="BZ29" s="147" t="s">
        <v>5</v>
      </c>
      <c r="CA29" s="99"/>
    </row>
    <row r="30" spans="1:79">
      <c r="A30" s="381"/>
      <c r="B30" s="17" t="s">
        <v>302</v>
      </c>
      <c r="C30" s="17">
        <v>9350111.0199999996</v>
      </c>
      <c r="D30" s="382"/>
      <c r="E30" s="17"/>
      <c r="F30" s="17"/>
      <c r="G30" s="382"/>
      <c r="H30" s="17"/>
      <c r="I30" s="17"/>
      <c r="J30" s="17"/>
      <c r="K30" s="383"/>
      <c r="L30" s="384" t="s">
        <v>46</v>
      </c>
      <c r="M30" s="191">
        <v>2.5099999999999998</v>
      </c>
      <c r="N30" s="191">
        <v>2.5099999999999998</v>
      </c>
      <c r="O30" s="385">
        <v>250.99999999999997</v>
      </c>
      <c r="P30" s="385">
        <v>250.99999999999997</v>
      </c>
      <c r="Q30" s="19">
        <v>6393</v>
      </c>
      <c r="R30" s="19">
        <v>6224</v>
      </c>
      <c r="S30" s="19">
        <v>6224</v>
      </c>
      <c r="T30" s="19">
        <v>5756</v>
      </c>
      <c r="U30" s="386">
        <v>5952</v>
      </c>
      <c r="V30" s="113">
        <v>169</v>
      </c>
      <c r="W30" s="387">
        <v>272</v>
      </c>
      <c r="X30" s="388">
        <v>2.7152956298200515E-2</v>
      </c>
      <c r="Y30" s="388">
        <v>4.5698924731182797E-2</v>
      </c>
      <c r="Z30" s="389">
        <v>2551.6</v>
      </c>
      <c r="AA30" s="389">
        <v>7034.5</v>
      </c>
      <c r="AB30" s="212">
        <v>3128</v>
      </c>
      <c r="AC30" s="386">
        <v>3102</v>
      </c>
      <c r="AD30" s="212">
        <v>3102</v>
      </c>
      <c r="AE30" s="386">
        <v>3018</v>
      </c>
      <c r="AF30" s="18">
        <v>26</v>
      </c>
      <c r="AG30" s="19">
        <v>84</v>
      </c>
      <c r="AH30" s="390">
        <v>8.3816892327530628E-3</v>
      </c>
      <c r="AI30" s="391">
        <v>2.7833001988071572E-2</v>
      </c>
      <c r="AJ30" s="19">
        <v>2978</v>
      </c>
      <c r="AK30" s="386">
        <v>3029</v>
      </c>
      <c r="AL30" s="212">
        <v>3029</v>
      </c>
      <c r="AM30" s="386">
        <v>2911</v>
      </c>
      <c r="AN30" s="387">
        <v>-51</v>
      </c>
      <c r="AO30" s="387">
        <v>118</v>
      </c>
      <c r="AP30" s="392">
        <v>-1.6837240013205679E-2</v>
      </c>
      <c r="AQ30" s="392">
        <v>4.0535898316729643E-2</v>
      </c>
      <c r="AR30" s="393">
        <v>11.864541832669325</v>
      </c>
      <c r="AS30" s="393">
        <v>12.067729083665339</v>
      </c>
      <c r="AT30" s="19">
        <v>3185</v>
      </c>
      <c r="AU30" s="222">
        <v>1815</v>
      </c>
      <c r="AV30" s="19">
        <v>225</v>
      </c>
      <c r="AW30" s="387">
        <v>2040</v>
      </c>
      <c r="AX30" s="394">
        <v>0.64050235478806905</v>
      </c>
      <c r="AY30" s="395">
        <v>0.91781250090402622</v>
      </c>
      <c r="AZ30" s="19">
        <v>495</v>
      </c>
      <c r="BA30" s="394">
        <v>0.15541601255886969</v>
      </c>
      <c r="BB30" s="396">
        <v>1.4271442842871414</v>
      </c>
      <c r="BC30" s="19">
        <v>250</v>
      </c>
      <c r="BD30" s="19">
        <v>300</v>
      </c>
      <c r="BE30" s="387">
        <v>550</v>
      </c>
      <c r="BF30" s="394">
        <v>0.17268445839874411</v>
      </c>
      <c r="BG30" s="396">
        <v>1.0218015289866516</v>
      </c>
      <c r="BH30" s="19">
        <v>95</v>
      </c>
      <c r="BI30" s="212">
        <v>2580</v>
      </c>
      <c r="BJ30" s="222">
        <v>1685</v>
      </c>
      <c r="BK30" s="19">
        <v>145</v>
      </c>
      <c r="BL30" s="387">
        <v>1830</v>
      </c>
      <c r="BM30" s="394">
        <v>0.70930232558139539</v>
      </c>
      <c r="BN30" s="395">
        <v>0.95981370173395864</v>
      </c>
      <c r="BO30" s="19">
        <v>275</v>
      </c>
      <c r="BP30" s="394">
        <v>0.1065891472868217</v>
      </c>
      <c r="BQ30" s="396">
        <v>1.3846342853575173</v>
      </c>
      <c r="BR30" s="19">
        <v>215</v>
      </c>
      <c r="BS30" s="19">
        <v>175</v>
      </c>
      <c r="BT30" s="387">
        <v>390</v>
      </c>
      <c r="BU30" s="394">
        <v>0.15116279069767441</v>
      </c>
      <c r="BV30" s="396">
        <v>0.98509475853811934</v>
      </c>
      <c r="BW30" s="19">
        <v>85</v>
      </c>
      <c r="BX30" s="21" t="s">
        <v>6</v>
      </c>
      <c r="BY30" s="21" t="s">
        <v>6</v>
      </c>
      <c r="BZ30" s="22" t="s">
        <v>6</v>
      </c>
      <c r="CA30" s="99"/>
    </row>
    <row r="31" spans="1:79">
      <c r="A31" s="381"/>
      <c r="B31" s="17" t="s">
        <v>303</v>
      </c>
      <c r="C31" s="17">
        <v>9350120</v>
      </c>
      <c r="D31" s="382"/>
      <c r="E31" s="17"/>
      <c r="F31" s="17"/>
      <c r="G31" s="382"/>
      <c r="H31" s="17"/>
      <c r="I31" s="17"/>
      <c r="J31" s="17"/>
      <c r="K31" s="383"/>
      <c r="L31" s="384" t="s">
        <v>47</v>
      </c>
      <c r="M31" s="191">
        <v>4.42</v>
      </c>
      <c r="N31" s="191">
        <v>4.42</v>
      </c>
      <c r="O31" s="385">
        <v>442</v>
      </c>
      <c r="P31" s="385">
        <v>442</v>
      </c>
      <c r="Q31" s="19">
        <v>4560</v>
      </c>
      <c r="R31" s="19">
        <v>4514</v>
      </c>
      <c r="S31" s="19">
        <v>4514</v>
      </c>
      <c r="T31" s="19">
        <v>4436</v>
      </c>
      <c r="U31" s="386">
        <v>4394</v>
      </c>
      <c r="V31" s="113">
        <v>46</v>
      </c>
      <c r="W31" s="387">
        <v>120</v>
      </c>
      <c r="X31" s="388">
        <v>1.0190518387239699E-2</v>
      </c>
      <c r="Y31" s="388">
        <v>2.7309968138370506E-2</v>
      </c>
      <c r="Z31" s="389">
        <v>1032.0999999999999</v>
      </c>
      <c r="AA31" s="389">
        <v>7035.5</v>
      </c>
      <c r="AB31" s="212">
        <v>1954</v>
      </c>
      <c r="AC31" s="386">
        <v>1973</v>
      </c>
      <c r="AD31" s="212">
        <v>1973</v>
      </c>
      <c r="AE31" s="386">
        <v>3382</v>
      </c>
      <c r="AF31" s="18">
        <v>-19</v>
      </c>
      <c r="AG31" s="19">
        <v>-1409</v>
      </c>
      <c r="AH31" s="390">
        <v>-9.6300050684237203E-3</v>
      </c>
      <c r="AI31" s="391">
        <v>-0.41661738616203431</v>
      </c>
      <c r="AJ31" s="19">
        <v>1851</v>
      </c>
      <c r="AK31" s="386">
        <v>1805</v>
      </c>
      <c r="AL31" s="212">
        <v>1805</v>
      </c>
      <c r="AM31" s="386">
        <v>1801</v>
      </c>
      <c r="AN31" s="387">
        <v>46</v>
      </c>
      <c r="AO31" s="387">
        <v>4</v>
      </c>
      <c r="AP31" s="392">
        <v>2.548476454293629E-2</v>
      </c>
      <c r="AQ31" s="392">
        <v>2.2209883398112162E-3</v>
      </c>
      <c r="AR31" s="393">
        <v>4.1877828054298645</v>
      </c>
      <c r="AS31" s="393">
        <v>4.0837104072398187</v>
      </c>
      <c r="AT31" s="19">
        <v>1505</v>
      </c>
      <c r="AU31" s="222">
        <v>950</v>
      </c>
      <c r="AV31" s="19">
        <v>60</v>
      </c>
      <c r="AW31" s="387">
        <v>1010</v>
      </c>
      <c r="AX31" s="394">
        <v>0.67109634551495012</v>
      </c>
      <c r="AY31" s="395">
        <v>0.9616523821031584</v>
      </c>
      <c r="AZ31" s="19">
        <v>145</v>
      </c>
      <c r="BA31" s="394">
        <v>9.634551495016612E-2</v>
      </c>
      <c r="BB31" s="396">
        <v>0.88471547245331605</v>
      </c>
      <c r="BC31" s="19">
        <v>165</v>
      </c>
      <c r="BD31" s="19">
        <v>140</v>
      </c>
      <c r="BE31" s="387">
        <v>305</v>
      </c>
      <c r="BF31" s="394">
        <v>0.20265780730897009</v>
      </c>
      <c r="BG31" s="396">
        <v>1.1991586231300004</v>
      </c>
      <c r="BH31" s="19">
        <v>45</v>
      </c>
      <c r="BI31" s="212">
        <v>1200</v>
      </c>
      <c r="BJ31" s="222">
        <v>885</v>
      </c>
      <c r="BK31" s="19">
        <v>55</v>
      </c>
      <c r="BL31" s="387">
        <v>940</v>
      </c>
      <c r="BM31" s="394">
        <v>0.78333333333333333</v>
      </c>
      <c r="BN31" s="395">
        <v>1.0599909788001805</v>
      </c>
      <c r="BO31" s="19">
        <v>65</v>
      </c>
      <c r="BP31" s="394">
        <v>5.4166666666666669E-2</v>
      </c>
      <c r="BQ31" s="396">
        <v>0.70364596864986573</v>
      </c>
      <c r="BR31" s="19">
        <v>80</v>
      </c>
      <c r="BS31" s="19">
        <v>60</v>
      </c>
      <c r="BT31" s="387">
        <v>140</v>
      </c>
      <c r="BU31" s="394">
        <v>0.11666666666666667</v>
      </c>
      <c r="BV31" s="396">
        <v>0.76029108287172797</v>
      </c>
      <c r="BW31" s="19">
        <v>50</v>
      </c>
      <c r="BX31" s="21" t="s">
        <v>6</v>
      </c>
      <c r="BY31" s="21" t="s">
        <v>6</v>
      </c>
      <c r="BZ31" s="22" t="s">
        <v>6</v>
      </c>
      <c r="CA31" s="99"/>
    </row>
    <row r="32" spans="1:79">
      <c r="A32" s="404" t="s">
        <v>99</v>
      </c>
      <c r="B32" s="23" t="s">
        <v>304</v>
      </c>
      <c r="C32" s="23">
        <v>9350121.0099999998</v>
      </c>
      <c r="D32" s="405"/>
      <c r="E32" s="23"/>
      <c r="F32" s="407"/>
      <c r="G32" s="405"/>
      <c r="H32" s="23"/>
      <c r="I32" s="407"/>
      <c r="J32" s="407"/>
      <c r="K32" s="420"/>
      <c r="L32" s="407" t="s">
        <v>48</v>
      </c>
      <c r="M32" s="195">
        <v>2.3199999999999998</v>
      </c>
      <c r="N32" s="195">
        <v>2.3199999999999998</v>
      </c>
      <c r="O32" s="408">
        <v>231.99999999999997</v>
      </c>
      <c r="P32" s="408">
        <v>231.99999999999997</v>
      </c>
      <c r="Q32" s="25">
        <v>6513</v>
      </c>
      <c r="R32" s="25">
        <v>5977</v>
      </c>
      <c r="S32" s="25">
        <v>5977</v>
      </c>
      <c r="T32" s="25">
        <v>5588</v>
      </c>
      <c r="U32" s="409">
        <v>5755</v>
      </c>
      <c r="V32" s="123">
        <v>536</v>
      </c>
      <c r="W32" s="410">
        <v>222</v>
      </c>
      <c r="X32" s="411">
        <v>8.9677095532876019E-2</v>
      </c>
      <c r="Y32" s="411">
        <v>3.8575152041702865E-2</v>
      </c>
      <c r="Z32" s="412">
        <v>2803.7</v>
      </c>
      <c r="AA32" s="412">
        <v>7036.5</v>
      </c>
      <c r="AB32" s="213">
        <v>2456</v>
      </c>
      <c r="AC32" s="409">
        <v>2467</v>
      </c>
      <c r="AD32" s="213">
        <v>2467</v>
      </c>
      <c r="AE32" s="409">
        <v>2396</v>
      </c>
      <c r="AF32" s="24">
        <v>-11</v>
      </c>
      <c r="AG32" s="25">
        <v>71</v>
      </c>
      <c r="AH32" s="413">
        <v>-4.4588569112282124E-3</v>
      </c>
      <c r="AI32" s="414">
        <v>2.9632721202003338E-2</v>
      </c>
      <c r="AJ32" s="25">
        <v>2317</v>
      </c>
      <c r="AK32" s="409">
        <v>2176</v>
      </c>
      <c r="AL32" s="213">
        <v>2176</v>
      </c>
      <c r="AM32" s="409">
        <v>2181</v>
      </c>
      <c r="AN32" s="410">
        <v>141</v>
      </c>
      <c r="AO32" s="410">
        <v>-5</v>
      </c>
      <c r="AP32" s="415">
        <v>6.4797794117647065E-2</v>
      </c>
      <c r="AQ32" s="415">
        <v>-2.2925263640531865E-3</v>
      </c>
      <c r="AR32" s="416">
        <v>9.987068965517242</v>
      </c>
      <c r="AS32" s="416">
        <v>9.3793103448275872</v>
      </c>
      <c r="AT32" s="25">
        <v>2450</v>
      </c>
      <c r="AU32" s="223">
        <v>1450</v>
      </c>
      <c r="AV32" s="25">
        <v>125</v>
      </c>
      <c r="AW32" s="410">
        <v>1575</v>
      </c>
      <c r="AX32" s="417">
        <v>0.6428571428571429</v>
      </c>
      <c r="AY32" s="418">
        <v>0.92118681156911464</v>
      </c>
      <c r="AZ32" s="25">
        <v>465</v>
      </c>
      <c r="BA32" s="417">
        <v>0.18979591836734694</v>
      </c>
      <c r="BB32" s="419">
        <v>1.7428458986900546</v>
      </c>
      <c r="BC32" s="25">
        <v>180</v>
      </c>
      <c r="BD32" s="25">
        <v>165</v>
      </c>
      <c r="BE32" s="410">
        <v>345</v>
      </c>
      <c r="BF32" s="417">
        <v>0.14081632653061224</v>
      </c>
      <c r="BG32" s="419">
        <v>0.83323270136456939</v>
      </c>
      <c r="BH32" s="25">
        <v>60</v>
      </c>
      <c r="BI32" s="213">
        <v>2095</v>
      </c>
      <c r="BJ32" s="223">
        <v>1375</v>
      </c>
      <c r="BK32" s="25">
        <v>115</v>
      </c>
      <c r="BL32" s="410">
        <v>1490</v>
      </c>
      <c r="BM32" s="417">
        <v>0.71121718377088305</v>
      </c>
      <c r="BN32" s="418">
        <v>0.96240484948698657</v>
      </c>
      <c r="BO32" s="25">
        <v>275</v>
      </c>
      <c r="BP32" s="417">
        <v>0.13126491646778043</v>
      </c>
      <c r="BQ32" s="419">
        <v>1.7051820793424322</v>
      </c>
      <c r="BR32" s="25">
        <v>200</v>
      </c>
      <c r="BS32" s="25">
        <v>90</v>
      </c>
      <c r="BT32" s="410">
        <v>290</v>
      </c>
      <c r="BU32" s="417">
        <v>0.13842482100238662</v>
      </c>
      <c r="BV32" s="419">
        <v>0.90208420333911121</v>
      </c>
      <c r="BW32" s="25">
        <v>40</v>
      </c>
      <c r="BX32" s="27" t="s">
        <v>5</v>
      </c>
      <c r="BY32" s="27" t="s">
        <v>5</v>
      </c>
      <c r="BZ32" s="147" t="s">
        <v>5</v>
      </c>
      <c r="CA32" s="99"/>
    </row>
    <row r="33" spans="1:79">
      <c r="A33" s="381"/>
      <c r="B33" s="17" t="s">
        <v>305</v>
      </c>
      <c r="C33" s="17">
        <v>9350121.0199999996</v>
      </c>
      <c r="D33" s="382"/>
      <c r="E33" s="17"/>
      <c r="F33" s="384"/>
      <c r="G33" s="382"/>
      <c r="H33" s="17"/>
      <c r="I33" s="384"/>
      <c r="J33" s="384"/>
      <c r="K33" s="397"/>
      <c r="L33" s="384" t="s">
        <v>49</v>
      </c>
      <c r="M33" s="191">
        <v>2.4900000000000002</v>
      </c>
      <c r="N33" s="191">
        <v>2.4900000000000002</v>
      </c>
      <c r="O33" s="385">
        <v>249.00000000000003</v>
      </c>
      <c r="P33" s="385">
        <v>249.00000000000003</v>
      </c>
      <c r="Q33" s="19">
        <v>3781</v>
      </c>
      <c r="R33" s="19">
        <v>3672</v>
      </c>
      <c r="S33" s="19">
        <v>3672</v>
      </c>
      <c r="T33" s="19">
        <v>3739</v>
      </c>
      <c r="U33" s="386">
        <v>3618</v>
      </c>
      <c r="V33" s="113">
        <v>109</v>
      </c>
      <c r="W33" s="387">
        <v>54</v>
      </c>
      <c r="X33" s="388">
        <v>2.9684095860566449E-2</v>
      </c>
      <c r="Y33" s="388">
        <v>1.4925373134328358E-2</v>
      </c>
      <c r="Z33" s="389">
        <v>1518.8</v>
      </c>
      <c r="AA33" s="389">
        <v>7037.5</v>
      </c>
      <c r="AB33" s="212">
        <v>1458</v>
      </c>
      <c r="AC33" s="386">
        <v>1482</v>
      </c>
      <c r="AD33" s="212">
        <v>1482</v>
      </c>
      <c r="AE33" s="386">
        <v>1377</v>
      </c>
      <c r="AF33" s="18">
        <v>-24</v>
      </c>
      <c r="AG33" s="19">
        <v>105</v>
      </c>
      <c r="AH33" s="390">
        <v>-1.6194331983805668E-2</v>
      </c>
      <c r="AI33" s="391">
        <v>7.6252723311546838E-2</v>
      </c>
      <c r="AJ33" s="19">
        <v>1399</v>
      </c>
      <c r="AK33" s="386">
        <v>1380</v>
      </c>
      <c r="AL33" s="212">
        <v>1380</v>
      </c>
      <c r="AM33" s="386">
        <v>1323</v>
      </c>
      <c r="AN33" s="387">
        <v>19</v>
      </c>
      <c r="AO33" s="387">
        <v>57</v>
      </c>
      <c r="AP33" s="392">
        <v>1.3768115942028985E-2</v>
      </c>
      <c r="AQ33" s="392">
        <v>4.3083900226757371E-2</v>
      </c>
      <c r="AR33" s="393">
        <v>5.618473895582329</v>
      </c>
      <c r="AS33" s="393">
        <v>5.5421686746987948</v>
      </c>
      <c r="AT33" s="19">
        <v>1340</v>
      </c>
      <c r="AU33" s="222">
        <v>1040</v>
      </c>
      <c r="AV33" s="19">
        <v>60</v>
      </c>
      <c r="AW33" s="387">
        <v>1100</v>
      </c>
      <c r="AX33" s="394">
        <v>0.82089552238805974</v>
      </c>
      <c r="AY33" s="395">
        <v>1.1763082005111414</v>
      </c>
      <c r="AZ33" s="19">
        <v>120</v>
      </c>
      <c r="BA33" s="394">
        <v>8.9552238805970144E-2</v>
      </c>
      <c r="BB33" s="396">
        <v>0.82233460795197566</v>
      </c>
      <c r="BC33" s="19">
        <v>35</v>
      </c>
      <c r="BD33" s="19">
        <v>55</v>
      </c>
      <c r="BE33" s="387">
        <v>90</v>
      </c>
      <c r="BF33" s="394">
        <v>6.7164179104477612E-2</v>
      </c>
      <c r="BG33" s="396">
        <v>0.39742117813300359</v>
      </c>
      <c r="BH33" s="19">
        <v>30</v>
      </c>
      <c r="BI33" s="212">
        <v>985</v>
      </c>
      <c r="BJ33" s="222">
        <v>730</v>
      </c>
      <c r="BK33" s="19">
        <v>70</v>
      </c>
      <c r="BL33" s="387">
        <v>800</v>
      </c>
      <c r="BM33" s="394">
        <v>0.81218274111675126</v>
      </c>
      <c r="BN33" s="395">
        <v>1.0990294196437771</v>
      </c>
      <c r="BO33" s="19">
        <v>85</v>
      </c>
      <c r="BP33" s="394">
        <v>8.6294416243654817E-2</v>
      </c>
      <c r="BQ33" s="396">
        <v>1.1209978727416836</v>
      </c>
      <c r="BR33" s="19">
        <v>40</v>
      </c>
      <c r="BS33" s="19">
        <v>35</v>
      </c>
      <c r="BT33" s="387">
        <v>75</v>
      </c>
      <c r="BU33" s="394">
        <v>7.6142131979695438E-2</v>
      </c>
      <c r="BV33" s="396">
        <v>0.4962015769286115</v>
      </c>
      <c r="BW33" s="19">
        <v>25</v>
      </c>
      <c r="BX33" s="21" t="s">
        <v>6</v>
      </c>
      <c r="BY33" s="21" t="s">
        <v>6</v>
      </c>
      <c r="BZ33" s="22" t="s">
        <v>6</v>
      </c>
      <c r="CA33" s="99"/>
    </row>
    <row r="34" spans="1:79">
      <c r="A34" s="381"/>
      <c r="B34" s="17" t="s">
        <v>306</v>
      </c>
      <c r="C34" s="17">
        <v>9350121.0299999993</v>
      </c>
      <c r="D34" s="382"/>
      <c r="E34" s="17"/>
      <c r="F34" s="384"/>
      <c r="G34" s="382"/>
      <c r="H34" s="17"/>
      <c r="I34" s="384"/>
      <c r="J34" s="384"/>
      <c r="K34" s="397"/>
      <c r="L34" s="384" t="s">
        <v>50</v>
      </c>
      <c r="M34" s="191">
        <v>1.39</v>
      </c>
      <c r="N34" s="191">
        <v>1.39</v>
      </c>
      <c r="O34" s="385">
        <v>139</v>
      </c>
      <c r="P34" s="385">
        <v>139</v>
      </c>
      <c r="Q34" s="19">
        <v>3568</v>
      </c>
      <c r="R34" s="19">
        <v>3477</v>
      </c>
      <c r="S34" s="19">
        <v>3477</v>
      </c>
      <c r="T34" s="19">
        <v>3394</v>
      </c>
      <c r="U34" s="386">
        <v>3419</v>
      </c>
      <c r="V34" s="113">
        <v>91</v>
      </c>
      <c r="W34" s="387">
        <v>58</v>
      </c>
      <c r="X34" s="388">
        <v>2.6171987345412713E-2</v>
      </c>
      <c r="Y34" s="388">
        <v>1.6964024568587307E-2</v>
      </c>
      <c r="Z34" s="389">
        <v>2573.4</v>
      </c>
      <c r="AA34" s="389">
        <v>7038.5</v>
      </c>
      <c r="AB34" s="212">
        <v>1329</v>
      </c>
      <c r="AC34" s="386">
        <v>1345</v>
      </c>
      <c r="AD34" s="212">
        <v>1345</v>
      </c>
      <c r="AE34" s="386">
        <v>1276</v>
      </c>
      <c r="AF34" s="18">
        <v>-16</v>
      </c>
      <c r="AG34" s="19">
        <v>69</v>
      </c>
      <c r="AH34" s="390">
        <v>-1.1895910780669145E-2</v>
      </c>
      <c r="AI34" s="391">
        <v>5.4075235109717866E-2</v>
      </c>
      <c r="AJ34" s="19">
        <v>1262</v>
      </c>
      <c r="AK34" s="386">
        <v>1220</v>
      </c>
      <c r="AL34" s="212">
        <v>1220</v>
      </c>
      <c r="AM34" s="386">
        <v>1209</v>
      </c>
      <c r="AN34" s="387">
        <v>42</v>
      </c>
      <c r="AO34" s="387">
        <v>11</v>
      </c>
      <c r="AP34" s="392">
        <v>3.4426229508196723E-2</v>
      </c>
      <c r="AQ34" s="392">
        <v>9.0984284532671638E-3</v>
      </c>
      <c r="AR34" s="393">
        <v>9.0791366906474824</v>
      </c>
      <c r="AS34" s="393">
        <v>8.7769784172661875</v>
      </c>
      <c r="AT34" s="19">
        <v>1555</v>
      </c>
      <c r="AU34" s="222">
        <v>1070</v>
      </c>
      <c r="AV34" s="19">
        <v>90</v>
      </c>
      <c r="AW34" s="387">
        <v>1160</v>
      </c>
      <c r="AX34" s="394">
        <v>0.74598070739549838</v>
      </c>
      <c r="AY34" s="395">
        <v>1.0689584723031382</v>
      </c>
      <c r="AZ34" s="19">
        <v>160</v>
      </c>
      <c r="BA34" s="394">
        <v>0.10289389067524116</v>
      </c>
      <c r="BB34" s="396">
        <v>0.94484748094803639</v>
      </c>
      <c r="BC34" s="19">
        <v>55</v>
      </c>
      <c r="BD34" s="19">
        <v>160</v>
      </c>
      <c r="BE34" s="387">
        <v>215</v>
      </c>
      <c r="BF34" s="394">
        <v>0.13826366559485531</v>
      </c>
      <c r="BG34" s="396">
        <v>0.81812819878612608</v>
      </c>
      <c r="BH34" s="19">
        <v>15</v>
      </c>
      <c r="BI34" s="212">
        <v>1130</v>
      </c>
      <c r="BJ34" s="222">
        <v>800</v>
      </c>
      <c r="BK34" s="19">
        <v>90</v>
      </c>
      <c r="BL34" s="387">
        <v>890</v>
      </c>
      <c r="BM34" s="394">
        <v>0.78761061946902655</v>
      </c>
      <c r="BN34" s="395">
        <v>1.0657789167375191</v>
      </c>
      <c r="BO34" s="19">
        <v>135</v>
      </c>
      <c r="BP34" s="394">
        <v>0.11946902654867257</v>
      </c>
      <c r="BQ34" s="396">
        <v>1.5519489029445643</v>
      </c>
      <c r="BR34" s="19">
        <v>30</v>
      </c>
      <c r="BS34" s="19">
        <v>45</v>
      </c>
      <c r="BT34" s="387">
        <v>75</v>
      </c>
      <c r="BU34" s="394">
        <v>6.637168141592921E-2</v>
      </c>
      <c r="BV34" s="396">
        <v>0.4325296931634357</v>
      </c>
      <c r="BW34" s="19">
        <v>35</v>
      </c>
      <c r="BX34" s="21" t="s">
        <v>6</v>
      </c>
      <c r="BY34" s="21" t="s">
        <v>6</v>
      </c>
      <c r="BZ34" s="22" t="s">
        <v>6</v>
      </c>
      <c r="CA34" s="99" t="s">
        <v>368</v>
      </c>
    </row>
    <row r="35" spans="1:79">
      <c r="A35" s="381"/>
      <c r="B35" s="17" t="s">
        <v>307</v>
      </c>
      <c r="C35" s="17">
        <v>9350121.0399999991</v>
      </c>
      <c r="D35" s="382"/>
      <c r="E35" s="17"/>
      <c r="F35" s="17"/>
      <c r="G35" s="382"/>
      <c r="H35" s="17"/>
      <c r="I35" s="17"/>
      <c r="J35" s="17"/>
      <c r="K35" s="383"/>
      <c r="L35" s="384" t="s">
        <v>51</v>
      </c>
      <c r="M35" s="191">
        <v>1.33</v>
      </c>
      <c r="N35" s="191">
        <v>1.33</v>
      </c>
      <c r="O35" s="385">
        <v>133</v>
      </c>
      <c r="P35" s="385">
        <v>133</v>
      </c>
      <c r="Q35" s="19">
        <v>3994</v>
      </c>
      <c r="R35" s="19">
        <v>3871</v>
      </c>
      <c r="S35" s="19">
        <v>3871</v>
      </c>
      <c r="T35" s="19">
        <v>3773</v>
      </c>
      <c r="U35" s="386">
        <v>3871</v>
      </c>
      <c r="V35" s="113">
        <v>123</v>
      </c>
      <c r="W35" s="387">
        <v>0</v>
      </c>
      <c r="X35" s="388">
        <v>3.177473521053991E-2</v>
      </c>
      <c r="Y35" s="388">
        <v>0</v>
      </c>
      <c r="Z35" s="389">
        <v>2994.5</v>
      </c>
      <c r="AA35" s="389">
        <v>7039.5</v>
      </c>
      <c r="AB35" s="212">
        <v>1512</v>
      </c>
      <c r="AC35" s="386">
        <v>1534</v>
      </c>
      <c r="AD35" s="212">
        <v>1534</v>
      </c>
      <c r="AE35" s="386">
        <v>1468</v>
      </c>
      <c r="AF35" s="18">
        <v>-22</v>
      </c>
      <c r="AG35" s="19">
        <v>66</v>
      </c>
      <c r="AH35" s="390">
        <v>-1.4341590612777053E-2</v>
      </c>
      <c r="AI35" s="391">
        <v>4.4959128065395093E-2</v>
      </c>
      <c r="AJ35" s="19">
        <v>1440</v>
      </c>
      <c r="AK35" s="386">
        <v>1406</v>
      </c>
      <c r="AL35" s="212">
        <v>1406</v>
      </c>
      <c r="AM35" s="386">
        <v>1406</v>
      </c>
      <c r="AN35" s="387">
        <v>34</v>
      </c>
      <c r="AO35" s="387">
        <v>0</v>
      </c>
      <c r="AP35" s="392">
        <v>2.4182076813655761E-2</v>
      </c>
      <c r="AQ35" s="392">
        <v>0</v>
      </c>
      <c r="AR35" s="393">
        <v>10.827067669172932</v>
      </c>
      <c r="AS35" s="393">
        <v>10.571428571428571</v>
      </c>
      <c r="AT35" s="19">
        <v>1665</v>
      </c>
      <c r="AU35" s="222">
        <v>1135</v>
      </c>
      <c r="AV35" s="19">
        <v>105</v>
      </c>
      <c r="AW35" s="387">
        <v>1240</v>
      </c>
      <c r="AX35" s="394">
        <v>0.74474474474474472</v>
      </c>
      <c r="AY35" s="395">
        <v>1.0671873906466351</v>
      </c>
      <c r="AZ35" s="19">
        <v>220</v>
      </c>
      <c r="BA35" s="394">
        <v>0.13213213213213212</v>
      </c>
      <c r="BB35" s="396">
        <v>1.21333454666788</v>
      </c>
      <c r="BC35" s="19">
        <v>60</v>
      </c>
      <c r="BD35" s="19">
        <v>105</v>
      </c>
      <c r="BE35" s="387">
        <v>165</v>
      </c>
      <c r="BF35" s="394">
        <v>9.90990990990991E-2</v>
      </c>
      <c r="BG35" s="396">
        <v>0.58638520176981712</v>
      </c>
      <c r="BH35" s="19">
        <v>30</v>
      </c>
      <c r="BI35" s="212">
        <v>1305</v>
      </c>
      <c r="BJ35" s="222">
        <v>970</v>
      </c>
      <c r="BK35" s="19">
        <v>95</v>
      </c>
      <c r="BL35" s="387">
        <v>1065</v>
      </c>
      <c r="BM35" s="394">
        <v>0.81609195402298851</v>
      </c>
      <c r="BN35" s="395">
        <v>1.1043192882584418</v>
      </c>
      <c r="BO35" s="19">
        <v>85</v>
      </c>
      <c r="BP35" s="394">
        <v>6.5134099616858232E-2</v>
      </c>
      <c r="BQ35" s="396">
        <v>0.84611716831460415</v>
      </c>
      <c r="BR35" s="19">
        <v>40</v>
      </c>
      <c r="BS35" s="19">
        <v>75</v>
      </c>
      <c r="BT35" s="387">
        <v>115</v>
      </c>
      <c r="BU35" s="394">
        <v>8.8122605363984668E-2</v>
      </c>
      <c r="BV35" s="396">
        <v>0.57427569477995877</v>
      </c>
      <c r="BW35" s="19">
        <v>45</v>
      </c>
      <c r="BX35" s="21" t="s">
        <v>6</v>
      </c>
      <c r="BY35" s="21" t="s">
        <v>6</v>
      </c>
      <c r="BZ35" s="22" t="s">
        <v>6</v>
      </c>
      <c r="CA35" s="99"/>
    </row>
    <row r="36" spans="1:79">
      <c r="A36" s="404" t="s">
        <v>99</v>
      </c>
      <c r="B36" s="23" t="s">
        <v>308</v>
      </c>
      <c r="C36" s="23">
        <v>9350122</v>
      </c>
      <c r="D36" s="405"/>
      <c r="E36" s="23"/>
      <c r="F36" s="23"/>
      <c r="G36" s="405"/>
      <c r="H36" s="23"/>
      <c r="I36" s="23"/>
      <c r="J36" s="23"/>
      <c r="K36" s="406"/>
      <c r="L36" s="407" t="s">
        <v>52</v>
      </c>
      <c r="M36" s="195">
        <v>0.99</v>
      </c>
      <c r="N36" s="195">
        <v>0.99</v>
      </c>
      <c r="O36" s="408">
        <v>99</v>
      </c>
      <c r="P36" s="408">
        <v>99</v>
      </c>
      <c r="Q36" s="25">
        <v>3753</v>
      </c>
      <c r="R36" s="25">
        <v>3585</v>
      </c>
      <c r="S36" s="25">
        <v>3585</v>
      </c>
      <c r="T36" s="25">
        <v>3499</v>
      </c>
      <c r="U36" s="409">
        <v>3537</v>
      </c>
      <c r="V36" s="123">
        <v>168</v>
      </c>
      <c r="W36" s="410">
        <v>48</v>
      </c>
      <c r="X36" s="411">
        <v>4.686192468619247E-2</v>
      </c>
      <c r="Y36" s="411">
        <v>1.3570822731128074E-2</v>
      </c>
      <c r="Z36" s="412">
        <v>3777.2</v>
      </c>
      <c r="AA36" s="412">
        <v>7040.5</v>
      </c>
      <c r="AB36" s="213">
        <v>1761</v>
      </c>
      <c r="AC36" s="409">
        <v>1773</v>
      </c>
      <c r="AD36" s="213">
        <v>1773</v>
      </c>
      <c r="AE36" s="409">
        <v>1773</v>
      </c>
      <c r="AF36" s="24">
        <v>-12</v>
      </c>
      <c r="AG36" s="25">
        <v>0</v>
      </c>
      <c r="AH36" s="413">
        <v>-6.7681895093062603E-3</v>
      </c>
      <c r="AI36" s="414">
        <v>0</v>
      </c>
      <c r="AJ36" s="25">
        <v>1653</v>
      </c>
      <c r="AK36" s="409">
        <v>1610</v>
      </c>
      <c r="AL36" s="213">
        <v>1610</v>
      </c>
      <c r="AM36" s="409">
        <v>1658</v>
      </c>
      <c r="AN36" s="410">
        <v>43</v>
      </c>
      <c r="AO36" s="410">
        <v>-48</v>
      </c>
      <c r="AP36" s="415">
        <v>2.6708074534161491E-2</v>
      </c>
      <c r="AQ36" s="415">
        <v>-2.8950542822677925E-2</v>
      </c>
      <c r="AR36" s="416">
        <v>16.696969696969695</v>
      </c>
      <c r="AS36" s="416">
        <v>16.262626262626263</v>
      </c>
      <c r="AT36" s="25">
        <v>1595</v>
      </c>
      <c r="AU36" s="223">
        <v>820</v>
      </c>
      <c r="AV36" s="25">
        <v>85</v>
      </c>
      <c r="AW36" s="410">
        <v>905</v>
      </c>
      <c r="AX36" s="417">
        <v>0.56739811912225702</v>
      </c>
      <c r="AY36" s="418">
        <v>0.81305725549151386</v>
      </c>
      <c r="AZ36" s="25">
        <v>280</v>
      </c>
      <c r="BA36" s="417">
        <v>0.17554858934169279</v>
      </c>
      <c r="BB36" s="419">
        <v>1.6120164310531937</v>
      </c>
      <c r="BC36" s="25">
        <v>235</v>
      </c>
      <c r="BD36" s="25">
        <v>145</v>
      </c>
      <c r="BE36" s="410">
        <v>380</v>
      </c>
      <c r="BF36" s="417">
        <v>0.23824451410658307</v>
      </c>
      <c r="BG36" s="419">
        <v>1.4097308527016748</v>
      </c>
      <c r="BH36" s="25">
        <v>30</v>
      </c>
      <c r="BI36" s="213">
        <v>1530</v>
      </c>
      <c r="BJ36" s="223">
        <v>915</v>
      </c>
      <c r="BK36" s="25">
        <v>120</v>
      </c>
      <c r="BL36" s="410">
        <v>1035</v>
      </c>
      <c r="BM36" s="417">
        <v>0.67647058823529416</v>
      </c>
      <c r="BN36" s="418">
        <v>0.9153864522805063</v>
      </c>
      <c r="BO36" s="25">
        <v>180</v>
      </c>
      <c r="BP36" s="417">
        <v>0.11764705882352941</v>
      </c>
      <c r="BQ36" s="419">
        <v>1.5282808368865861</v>
      </c>
      <c r="BR36" s="25">
        <v>180</v>
      </c>
      <c r="BS36" s="25">
        <v>90</v>
      </c>
      <c r="BT36" s="410">
        <v>270</v>
      </c>
      <c r="BU36" s="417">
        <v>0.17647058823529413</v>
      </c>
      <c r="BV36" s="419">
        <v>1.1500201253521938</v>
      </c>
      <c r="BW36" s="25">
        <v>40</v>
      </c>
      <c r="BX36" s="27" t="s">
        <v>5</v>
      </c>
      <c r="BY36" s="27" t="s">
        <v>5</v>
      </c>
      <c r="BZ36" s="147" t="s">
        <v>5</v>
      </c>
      <c r="CA36" s="99"/>
    </row>
    <row r="37" spans="1:79">
      <c r="A37" s="404" t="s">
        <v>110</v>
      </c>
      <c r="B37" s="23" t="s">
        <v>309</v>
      </c>
      <c r="C37" s="23">
        <v>9350123.0099999998</v>
      </c>
      <c r="D37" s="405"/>
      <c r="E37" s="23"/>
      <c r="F37" s="23"/>
      <c r="G37" s="405"/>
      <c r="H37" s="23"/>
      <c r="I37" s="23"/>
      <c r="J37" s="23"/>
      <c r="K37" s="406"/>
      <c r="L37" s="407" t="s">
        <v>53</v>
      </c>
      <c r="M37" s="195">
        <v>0.92</v>
      </c>
      <c r="N37" s="195">
        <v>0.92</v>
      </c>
      <c r="O37" s="408">
        <v>92</v>
      </c>
      <c r="P37" s="408">
        <v>92</v>
      </c>
      <c r="Q37" s="25">
        <v>2800</v>
      </c>
      <c r="R37" s="25">
        <v>2591</v>
      </c>
      <c r="S37" s="25">
        <v>2591</v>
      </c>
      <c r="T37" s="25">
        <v>2445</v>
      </c>
      <c r="U37" s="409">
        <v>2489</v>
      </c>
      <c r="V37" s="123">
        <v>209</v>
      </c>
      <c r="W37" s="410">
        <v>102</v>
      </c>
      <c r="X37" s="411">
        <v>8.066383635661907E-2</v>
      </c>
      <c r="Y37" s="411">
        <v>4.0980313378867012E-2</v>
      </c>
      <c r="Z37" s="412">
        <v>3045.5</v>
      </c>
      <c r="AA37" s="412">
        <v>7041.5</v>
      </c>
      <c r="AB37" s="213">
        <v>1184</v>
      </c>
      <c r="AC37" s="409">
        <v>1169</v>
      </c>
      <c r="AD37" s="213">
        <v>1169</v>
      </c>
      <c r="AE37" s="409">
        <v>1127</v>
      </c>
      <c r="AF37" s="24">
        <v>15</v>
      </c>
      <c r="AG37" s="25">
        <v>42</v>
      </c>
      <c r="AH37" s="413">
        <v>1.2831479897348161E-2</v>
      </c>
      <c r="AI37" s="414">
        <v>3.7267080745341616E-2</v>
      </c>
      <c r="AJ37" s="25">
        <v>1139</v>
      </c>
      <c r="AK37" s="409">
        <v>1111</v>
      </c>
      <c r="AL37" s="213">
        <v>1111</v>
      </c>
      <c r="AM37" s="409">
        <v>1089</v>
      </c>
      <c r="AN37" s="410">
        <v>28</v>
      </c>
      <c r="AO37" s="410">
        <v>22</v>
      </c>
      <c r="AP37" s="415">
        <v>2.5202520252025202E-2</v>
      </c>
      <c r="AQ37" s="415">
        <v>2.0202020202020204E-2</v>
      </c>
      <c r="AR37" s="416">
        <v>12.380434782608695</v>
      </c>
      <c r="AS37" s="416">
        <v>12.076086956521738</v>
      </c>
      <c r="AT37" s="25">
        <v>1320</v>
      </c>
      <c r="AU37" s="223">
        <v>715</v>
      </c>
      <c r="AV37" s="25">
        <v>30</v>
      </c>
      <c r="AW37" s="410">
        <v>745</v>
      </c>
      <c r="AX37" s="417">
        <v>0.56439393939393945</v>
      </c>
      <c r="AY37" s="418">
        <v>0.80875239433214363</v>
      </c>
      <c r="AZ37" s="25">
        <v>270</v>
      </c>
      <c r="BA37" s="417">
        <v>0.20454545454545456</v>
      </c>
      <c r="BB37" s="419">
        <v>1.8782870022539446</v>
      </c>
      <c r="BC37" s="25">
        <v>120</v>
      </c>
      <c r="BD37" s="25">
        <v>145</v>
      </c>
      <c r="BE37" s="410">
        <v>265</v>
      </c>
      <c r="BF37" s="417">
        <v>0.20075757575757575</v>
      </c>
      <c r="BG37" s="419">
        <v>1.1879146494531108</v>
      </c>
      <c r="BH37" s="25">
        <v>45</v>
      </c>
      <c r="BI37" s="213">
        <v>1175</v>
      </c>
      <c r="BJ37" s="223">
        <v>710</v>
      </c>
      <c r="BK37" s="25">
        <v>55</v>
      </c>
      <c r="BL37" s="410">
        <v>765</v>
      </c>
      <c r="BM37" s="417">
        <v>0.65106382978723409</v>
      </c>
      <c r="BN37" s="418">
        <v>0.88100653557135877</v>
      </c>
      <c r="BO37" s="25">
        <v>165</v>
      </c>
      <c r="BP37" s="417">
        <v>0.14042553191489363</v>
      </c>
      <c r="BQ37" s="419">
        <v>1.82418202019867</v>
      </c>
      <c r="BR37" s="25">
        <v>130</v>
      </c>
      <c r="BS37" s="25">
        <v>60</v>
      </c>
      <c r="BT37" s="410">
        <v>190</v>
      </c>
      <c r="BU37" s="417">
        <v>0.16170212765957448</v>
      </c>
      <c r="BV37" s="419">
        <v>1.0537773063510882</v>
      </c>
      <c r="BW37" s="25">
        <v>45</v>
      </c>
      <c r="BX37" s="27" t="s">
        <v>5</v>
      </c>
      <c r="BY37" s="27" t="s">
        <v>5</v>
      </c>
      <c r="BZ37" s="22" t="s">
        <v>6</v>
      </c>
      <c r="CA37" s="99"/>
    </row>
    <row r="38" spans="1:79">
      <c r="A38" s="381"/>
      <c r="B38" s="17" t="s">
        <v>310</v>
      </c>
      <c r="C38" s="17">
        <v>9350123.0199999996</v>
      </c>
      <c r="D38" s="382"/>
      <c r="E38" s="17"/>
      <c r="F38" s="384"/>
      <c r="G38" s="382"/>
      <c r="H38" s="17"/>
      <c r="I38" s="384"/>
      <c r="J38" s="384"/>
      <c r="K38" s="397"/>
      <c r="L38" s="384" t="s">
        <v>54</v>
      </c>
      <c r="M38" s="191">
        <v>1.38</v>
      </c>
      <c r="N38" s="191">
        <v>1.38</v>
      </c>
      <c r="O38" s="385">
        <v>138</v>
      </c>
      <c r="P38" s="385">
        <v>138</v>
      </c>
      <c r="Q38" s="19">
        <v>3132</v>
      </c>
      <c r="R38" s="19">
        <v>3188</v>
      </c>
      <c r="S38" s="19">
        <v>3188</v>
      </c>
      <c r="T38" s="19">
        <v>3172</v>
      </c>
      <c r="U38" s="386">
        <v>3126</v>
      </c>
      <c r="V38" s="113">
        <v>-56</v>
      </c>
      <c r="W38" s="387">
        <v>62</v>
      </c>
      <c r="X38" s="388">
        <v>-1.7565872020075281E-2</v>
      </c>
      <c r="Y38" s="388">
        <v>1.983365323096609E-2</v>
      </c>
      <c r="Z38" s="389">
        <v>2275</v>
      </c>
      <c r="AA38" s="389">
        <v>7042.5</v>
      </c>
      <c r="AB38" s="212">
        <v>1530</v>
      </c>
      <c r="AC38" s="386">
        <v>1557</v>
      </c>
      <c r="AD38" s="212">
        <v>1557</v>
      </c>
      <c r="AE38" s="386">
        <v>1431</v>
      </c>
      <c r="AF38" s="18">
        <v>-27</v>
      </c>
      <c r="AG38" s="19">
        <v>126</v>
      </c>
      <c r="AH38" s="390">
        <v>-1.7341040462427744E-2</v>
      </c>
      <c r="AI38" s="391">
        <v>8.8050314465408799E-2</v>
      </c>
      <c r="AJ38" s="19">
        <v>1447</v>
      </c>
      <c r="AK38" s="386">
        <v>1427</v>
      </c>
      <c r="AL38" s="212">
        <v>1427</v>
      </c>
      <c r="AM38" s="386">
        <v>1358</v>
      </c>
      <c r="AN38" s="387">
        <v>20</v>
      </c>
      <c r="AO38" s="387">
        <v>69</v>
      </c>
      <c r="AP38" s="392">
        <v>1.401541695865452E-2</v>
      </c>
      <c r="AQ38" s="392">
        <v>5.0810014727540501E-2</v>
      </c>
      <c r="AR38" s="393">
        <v>10.485507246376812</v>
      </c>
      <c r="AS38" s="393">
        <v>10.340579710144928</v>
      </c>
      <c r="AT38" s="19">
        <v>1445</v>
      </c>
      <c r="AU38" s="222">
        <v>795</v>
      </c>
      <c r="AV38" s="19">
        <v>105</v>
      </c>
      <c r="AW38" s="387">
        <v>900</v>
      </c>
      <c r="AX38" s="394">
        <v>0.62283737024221453</v>
      </c>
      <c r="AY38" s="395">
        <v>0.89249933300813877</v>
      </c>
      <c r="AZ38" s="19">
        <v>200</v>
      </c>
      <c r="BA38" s="394">
        <v>0.13840830449826991</v>
      </c>
      <c r="BB38" s="396">
        <v>1.2709669834551873</v>
      </c>
      <c r="BC38" s="19">
        <v>195</v>
      </c>
      <c r="BD38" s="19">
        <v>125</v>
      </c>
      <c r="BE38" s="387">
        <v>320</v>
      </c>
      <c r="BF38" s="394">
        <v>0.22145328719723184</v>
      </c>
      <c r="BG38" s="396">
        <v>1.310374480456993</v>
      </c>
      <c r="BH38" s="19">
        <v>30</v>
      </c>
      <c r="BI38" s="212">
        <v>1055</v>
      </c>
      <c r="BJ38" s="222">
        <v>615</v>
      </c>
      <c r="BK38" s="19">
        <v>35</v>
      </c>
      <c r="BL38" s="387">
        <v>650</v>
      </c>
      <c r="BM38" s="394">
        <v>0.61611374407582942</v>
      </c>
      <c r="BN38" s="395">
        <v>0.83371277953427525</v>
      </c>
      <c r="BO38" s="19">
        <v>140</v>
      </c>
      <c r="BP38" s="394">
        <v>0.13270142180094788</v>
      </c>
      <c r="BQ38" s="396">
        <v>1.7238428397109362</v>
      </c>
      <c r="BR38" s="19">
        <v>130</v>
      </c>
      <c r="BS38" s="19">
        <v>90</v>
      </c>
      <c r="BT38" s="387">
        <v>220</v>
      </c>
      <c r="BU38" s="394">
        <v>0.20853080568720378</v>
      </c>
      <c r="BV38" s="396">
        <v>1.3589495320117548</v>
      </c>
      <c r="BW38" s="19">
        <v>45</v>
      </c>
      <c r="BX38" s="21" t="s">
        <v>6</v>
      </c>
      <c r="BY38" s="21" t="s">
        <v>6</v>
      </c>
      <c r="BZ38" s="22" t="s">
        <v>6</v>
      </c>
      <c r="CA38" s="99" t="s">
        <v>368</v>
      </c>
    </row>
    <row r="39" spans="1:79">
      <c r="A39" s="381"/>
      <c r="B39" s="17" t="s">
        <v>311</v>
      </c>
      <c r="C39" s="17">
        <v>9350124</v>
      </c>
      <c r="D39" s="382"/>
      <c r="E39" s="17"/>
      <c r="F39" s="384"/>
      <c r="G39" s="382"/>
      <c r="H39" s="17"/>
      <c r="I39" s="384"/>
      <c r="J39" s="384"/>
      <c r="K39" s="397"/>
      <c r="L39" s="384" t="s">
        <v>55</v>
      </c>
      <c r="M39" s="191">
        <v>2.2400000000000002</v>
      </c>
      <c r="N39" s="191">
        <v>2.25</v>
      </c>
      <c r="O39" s="385">
        <v>224.00000000000003</v>
      </c>
      <c r="P39" s="385">
        <v>225</v>
      </c>
      <c r="Q39" s="19">
        <v>5388</v>
      </c>
      <c r="R39" s="19">
        <v>5242</v>
      </c>
      <c r="S39" s="19">
        <v>5242</v>
      </c>
      <c r="T39" s="19">
        <v>4884</v>
      </c>
      <c r="U39" s="386">
        <v>4666</v>
      </c>
      <c r="V39" s="113">
        <v>146</v>
      </c>
      <c r="W39" s="387">
        <v>576</v>
      </c>
      <c r="X39" s="388">
        <v>2.7851964898893553E-2</v>
      </c>
      <c r="Y39" s="388">
        <v>0.12344620660094299</v>
      </c>
      <c r="Z39" s="389">
        <v>2401.4</v>
      </c>
      <c r="AA39" s="389">
        <v>7043.5</v>
      </c>
      <c r="AB39" s="212">
        <v>2398</v>
      </c>
      <c r="AC39" s="386">
        <v>2370</v>
      </c>
      <c r="AD39" s="212">
        <v>2370</v>
      </c>
      <c r="AE39" s="386">
        <v>2165</v>
      </c>
      <c r="AF39" s="18">
        <v>28</v>
      </c>
      <c r="AG39" s="19">
        <v>205</v>
      </c>
      <c r="AH39" s="390">
        <v>1.1814345991561181E-2</v>
      </c>
      <c r="AI39" s="391">
        <v>9.4688221709006926E-2</v>
      </c>
      <c r="AJ39" s="19">
        <v>2297</v>
      </c>
      <c r="AK39" s="386">
        <v>2240</v>
      </c>
      <c r="AL39" s="212">
        <v>2240</v>
      </c>
      <c r="AM39" s="386">
        <v>2072</v>
      </c>
      <c r="AN39" s="387">
        <v>57</v>
      </c>
      <c r="AO39" s="387">
        <v>168</v>
      </c>
      <c r="AP39" s="392">
        <v>2.5446428571428571E-2</v>
      </c>
      <c r="AQ39" s="392">
        <v>8.1081081081081086E-2</v>
      </c>
      <c r="AR39" s="393">
        <v>10.254464285714285</v>
      </c>
      <c r="AS39" s="393">
        <v>9.9555555555555557</v>
      </c>
      <c r="AT39" s="19">
        <v>2160</v>
      </c>
      <c r="AU39" s="222">
        <v>1355</v>
      </c>
      <c r="AV39" s="19">
        <v>85</v>
      </c>
      <c r="AW39" s="387">
        <v>1440</v>
      </c>
      <c r="AX39" s="394">
        <v>0.66666666666666663</v>
      </c>
      <c r="AY39" s="395">
        <v>0.95530484162722995</v>
      </c>
      <c r="AZ39" s="19">
        <v>300</v>
      </c>
      <c r="BA39" s="394">
        <v>0.1388888888888889</v>
      </c>
      <c r="BB39" s="396">
        <v>1.2753800632588512</v>
      </c>
      <c r="BC39" s="19">
        <v>185</v>
      </c>
      <c r="BD39" s="19">
        <v>195</v>
      </c>
      <c r="BE39" s="387">
        <v>380</v>
      </c>
      <c r="BF39" s="394">
        <v>0.17592592592592593</v>
      </c>
      <c r="BG39" s="396">
        <v>1.0409818102125794</v>
      </c>
      <c r="BH39" s="19">
        <v>35</v>
      </c>
      <c r="BI39" s="212">
        <v>1770</v>
      </c>
      <c r="BJ39" s="222">
        <v>1195</v>
      </c>
      <c r="BK39" s="19">
        <v>115</v>
      </c>
      <c r="BL39" s="387">
        <v>1310</v>
      </c>
      <c r="BM39" s="394">
        <v>0.74011299435028244</v>
      </c>
      <c r="BN39" s="395">
        <v>1.0015060816647936</v>
      </c>
      <c r="BO39" s="19">
        <v>165</v>
      </c>
      <c r="BP39" s="394">
        <v>9.3220338983050849E-2</v>
      </c>
      <c r="BQ39" s="396">
        <v>1.2109682902448797</v>
      </c>
      <c r="BR39" s="19">
        <v>130</v>
      </c>
      <c r="BS39" s="19">
        <v>125</v>
      </c>
      <c r="BT39" s="387">
        <v>255</v>
      </c>
      <c r="BU39" s="394">
        <v>0.1440677966101695</v>
      </c>
      <c r="BV39" s="396">
        <v>0.93885823792876832</v>
      </c>
      <c r="BW39" s="19">
        <v>45</v>
      </c>
      <c r="BX39" s="21" t="s">
        <v>6</v>
      </c>
      <c r="BY39" s="21" t="s">
        <v>6</v>
      </c>
      <c r="BZ39" s="22" t="s">
        <v>6</v>
      </c>
      <c r="CA39" s="99"/>
    </row>
    <row r="40" spans="1:79">
      <c r="A40" s="404" t="s">
        <v>371</v>
      </c>
      <c r="B40" s="23" t="s">
        <v>312</v>
      </c>
      <c r="C40" s="23">
        <v>9350125.0099999998</v>
      </c>
      <c r="D40" s="405"/>
      <c r="E40" s="23"/>
      <c r="F40" s="407"/>
      <c r="G40" s="405"/>
      <c r="H40" s="23"/>
      <c r="I40" s="407"/>
      <c r="J40" s="407"/>
      <c r="K40" s="420"/>
      <c r="L40" s="407" t="s">
        <v>56</v>
      </c>
      <c r="M40" s="195">
        <v>1.31</v>
      </c>
      <c r="N40" s="195">
        <v>1.31</v>
      </c>
      <c r="O40" s="408">
        <v>131</v>
      </c>
      <c r="P40" s="408">
        <v>131</v>
      </c>
      <c r="Q40" s="25">
        <v>5427</v>
      </c>
      <c r="R40" s="25">
        <v>5049</v>
      </c>
      <c r="S40" s="25">
        <v>5049</v>
      </c>
      <c r="T40" s="25">
        <v>4631</v>
      </c>
      <c r="U40" s="409">
        <v>4726</v>
      </c>
      <c r="V40" s="123">
        <v>378</v>
      </c>
      <c r="W40" s="410">
        <v>323</v>
      </c>
      <c r="X40" s="411">
        <v>7.4866310160427801E-2</v>
      </c>
      <c r="Y40" s="411">
        <v>6.83453237410072E-2</v>
      </c>
      <c r="Z40" s="412">
        <v>4137.1000000000004</v>
      </c>
      <c r="AA40" s="412">
        <v>7044.5</v>
      </c>
      <c r="AB40" s="213">
        <v>3038</v>
      </c>
      <c r="AC40" s="409">
        <v>2789</v>
      </c>
      <c r="AD40" s="213">
        <v>2789</v>
      </c>
      <c r="AE40" s="409">
        <v>2683</v>
      </c>
      <c r="AF40" s="24">
        <v>249</v>
      </c>
      <c r="AG40" s="25">
        <v>106</v>
      </c>
      <c r="AH40" s="413">
        <v>8.9279311581211898E-2</v>
      </c>
      <c r="AI40" s="414">
        <v>3.9508013417815881E-2</v>
      </c>
      <c r="AJ40" s="25">
        <v>2931</v>
      </c>
      <c r="AK40" s="409">
        <v>2702</v>
      </c>
      <c r="AL40" s="213">
        <v>2702</v>
      </c>
      <c r="AM40" s="409">
        <v>2563</v>
      </c>
      <c r="AN40" s="410">
        <v>229</v>
      </c>
      <c r="AO40" s="410">
        <v>139</v>
      </c>
      <c r="AP40" s="415">
        <v>8.4752035529237602E-2</v>
      </c>
      <c r="AQ40" s="415">
        <v>5.4233320327740926E-2</v>
      </c>
      <c r="AR40" s="416">
        <v>22.374045801526716</v>
      </c>
      <c r="AS40" s="416">
        <v>20.625954198473284</v>
      </c>
      <c r="AT40" s="25">
        <v>2895</v>
      </c>
      <c r="AU40" s="223">
        <v>1705</v>
      </c>
      <c r="AV40" s="25">
        <v>180</v>
      </c>
      <c r="AW40" s="410">
        <v>1885</v>
      </c>
      <c r="AX40" s="417">
        <v>0.65112262521588948</v>
      </c>
      <c r="AY40" s="418">
        <v>0.93303089454265731</v>
      </c>
      <c r="AZ40" s="25">
        <v>490</v>
      </c>
      <c r="BA40" s="417">
        <v>0.1692573402417962</v>
      </c>
      <c r="BB40" s="419">
        <v>1.5542455485931699</v>
      </c>
      <c r="BC40" s="25">
        <v>330</v>
      </c>
      <c r="BD40" s="25">
        <v>140</v>
      </c>
      <c r="BE40" s="410">
        <v>470</v>
      </c>
      <c r="BF40" s="417">
        <v>0.16234887737478412</v>
      </c>
      <c r="BG40" s="419">
        <v>0.9606442448212078</v>
      </c>
      <c r="BH40" s="25">
        <v>55</v>
      </c>
      <c r="BI40" s="213">
        <v>2315</v>
      </c>
      <c r="BJ40" s="223">
        <v>1510</v>
      </c>
      <c r="BK40" s="25">
        <v>115</v>
      </c>
      <c r="BL40" s="410">
        <v>1625</v>
      </c>
      <c r="BM40" s="417">
        <v>0.70194384449244063</v>
      </c>
      <c r="BN40" s="418">
        <v>0.94985635249315381</v>
      </c>
      <c r="BO40" s="25">
        <v>250</v>
      </c>
      <c r="BP40" s="417">
        <v>0.10799136069114471</v>
      </c>
      <c r="BQ40" s="419">
        <v>1.4028495802954624</v>
      </c>
      <c r="BR40" s="25">
        <v>260</v>
      </c>
      <c r="BS40" s="25">
        <v>110</v>
      </c>
      <c r="BT40" s="410">
        <v>370</v>
      </c>
      <c r="BU40" s="417">
        <v>0.15982721382289417</v>
      </c>
      <c r="BV40" s="419">
        <v>1.0415589040266808</v>
      </c>
      <c r="BW40" s="25">
        <v>65</v>
      </c>
      <c r="BX40" s="27" t="s">
        <v>5</v>
      </c>
      <c r="BY40" s="27" t="s">
        <v>5</v>
      </c>
      <c r="BZ40" s="147" t="s">
        <v>5</v>
      </c>
      <c r="CA40" s="99" t="s">
        <v>372</v>
      </c>
    </row>
    <row r="41" spans="1:79">
      <c r="A41" s="381"/>
      <c r="B41" s="17" t="s">
        <v>313</v>
      </c>
      <c r="C41" s="17">
        <v>9350125.0199999996</v>
      </c>
      <c r="D41" s="382"/>
      <c r="E41" s="17"/>
      <c r="F41" s="17"/>
      <c r="G41" s="382"/>
      <c r="H41" s="17"/>
      <c r="I41" s="17"/>
      <c r="J41" s="17"/>
      <c r="K41" s="383"/>
      <c r="L41" s="384" t="s">
        <v>57</v>
      </c>
      <c r="M41" s="191">
        <v>1.78</v>
      </c>
      <c r="N41" s="191">
        <v>1.78</v>
      </c>
      <c r="O41" s="385">
        <v>178</v>
      </c>
      <c r="P41" s="385">
        <v>178</v>
      </c>
      <c r="Q41" s="19">
        <v>4585</v>
      </c>
      <c r="R41" s="19">
        <v>4545</v>
      </c>
      <c r="S41" s="19">
        <v>4545</v>
      </c>
      <c r="T41" s="19">
        <v>4328</v>
      </c>
      <c r="U41" s="386">
        <v>4276</v>
      </c>
      <c r="V41" s="113">
        <v>40</v>
      </c>
      <c r="W41" s="387">
        <v>269</v>
      </c>
      <c r="X41" s="388">
        <v>8.8008800880088004E-3</v>
      </c>
      <c r="Y41" s="388">
        <v>6.2909260991580923E-2</v>
      </c>
      <c r="Z41" s="389">
        <v>2580.5</v>
      </c>
      <c r="AA41" s="389">
        <v>7045.5</v>
      </c>
      <c r="AB41" s="212">
        <v>2063</v>
      </c>
      <c r="AC41" s="386">
        <v>2077</v>
      </c>
      <c r="AD41" s="212">
        <v>2077</v>
      </c>
      <c r="AE41" s="386">
        <v>1981</v>
      </c>
      <c r="AF41" s="18">
        <v>-14</v>
      </c>
      <c r="AG41" s="19">
        <v>96</v>
      </c>
      <c r="AH41" s="390">
        <v>-6.7404910929224843E-3</v>
      </c>
      <c r="AI41" s="391">
        <v>4.8460373548712771E-2</v>
      </c>
      <c r="AJ41" s="19">
        <v>1989</v>
      </c>
      <c r="AK41" s="386">
        <v>1968</v>
      </c>
      <c r="AL41" s="212">
        <v>1968</v>
      </c>
      <c r="AM41" s="386">
        <v>1884</v>
      </c>
      <c r="AN41" s="387">
        <v>21</v>
      </c>
      <c r="AO41" s="387">
        <v>84</v>
      </c>
      <c r="AP41" s="392">
        <v>1.0670731707317074E-2</v>
      </c>
      <c r="AQ41" s="392">
        <v>4.4585987261146494E-2</v>
      </c>
      <c r="AR41" s="393">
        <v>11.174157303370787</v>
      </c>
      <c r="AS41" s="393">
        <v>11.056179775280899</v>
      </c>
      <c r="AT41" s="19">
        <v>2260</v>
      </c>
      <c r="AU41" s="222">
        <v>1445</v>
      </c>
      <c r="AV41" s="19">
        <v>85</v>
      </c>
      <c r="AW41" s="387">
        <v>1530</v>
      </c>
      <c r="AX41" s="394">
        <v>0.67699115044247793</v>
      </c>
      <c r="AY41" s="395">
        <v>0.97009938563473141</v>
      </c>
      <c r="AZ41" s="19">
        <v>290</v>
      </c>
      <c r="BA41" s="394">
        <v>0.12831858407079647</v>
      </c>
      <c r="BB41" s="396">
        <v>1.1783157398603901</v>
      </c>
      <c r="BC41" s="19">
        <v>160</v>
      </c>
      <c r="BD41" s="19">
        <v>180</v>
      </c>
      <c r="BE41" s="387">
        <v>340</v>
      </c>
      <c r="BF41" s="394">
        <v>0.15044247787610621</v>
      </c>
      <c r="BG41" s="396">
        <v>0.89019217678169349</v>
      </c>
      <c r="BH41" s="19">
        <v>100</v>
      </c>
      <c r="BI41" s="212">
        <v>1905</v>
      </c>
      <c r="BJ41" s="222">
        <v>1285</v>
      </c>
      <c r="BK41" s="19">
        <v>60</v>
      </c>
      <c r="BL41" s="387">
        <v>1345</v>
      </c>
      <c r="BM41" s="394">
        <v>0.70603674540682415</v>
      </c>
      <c r="BN41" s="395">
        <v>0.95539478404171063</v>
      </c>
      <c r="BO41" s="19">
        <v>160</v>
      </c>
      <c r="BP41" s="394">
        <v>8.3989501312335957E-2</v>
      </c>
      <c r="BQ41" s="396">
        <v>1.0910561355200825</v>
      </c>
      <c r="BR41" s="19">
        <v>180</v>
      </c>
      <c r="BS41" s="19">
        <v>160</v>
      </c>
      <c r="BT41" s="387">
        <v>340</v>
      </c>
      <c r="BU41" s="394">
        <v>0.17847769028871391</v>
      </c>
      <c r="BV41" s="396">
        <v>1.1630999692975816</v>
      </c>
      <c r="BW41" s="19">
        <v>60</v>
      </c>
      <c r="BX41" s="21" t="s">
        <v>6</v>
      </c>
      <c r="BY41" s="21" t="s">
        <v>6</v>
      </c>
      <c r="BZ41" s="22" t="s">
        <v>6</v>
      </c>
      <c r="CA41" s="99"/>
    </row>
    <row r="42" spans="1:79">
      <c r="A42" s="404"/>
      <c r="B42" s="23" t="s">
        <v>314</v>
      </c>
      <c r="C42" s="23">
        <v>9350126</v>
      </c>
      <c r="D42" s="405"/>
      <c r="E42" s="23"/>
      <c r="F42" s="407"/>
      <c r="G42" s="405"/>
      <c r="H42" s="23"/>
      <c r="I42" s="407"/>
      <c r="J42" s="407"/>
      <c r="K42" s="420"/>
      <c r="L42" s="407" t="s">
        <v>58</v>
      </c>
      <c r="M42" s="195">
        <v>2.38</v>
      </c>
      <c r="N42" s="195">
        <v>2.38</v>
      </c>
      <c r="O42" s="408">
        <v>238</v>
      </c>
      <c r="P42" s="408">
        <v>238</v>
      </c>
      <c r="Q42" s="25">
        <v>8610</v>
      </c>
      <c r="R42" s="25">
        <v>8454</v>
      </c>
      <c r="S42" s="25">
        <v>8454</v>
      </c>
      <c r="T42" s="25">
        <v>7301</v>
      </c>
      <c r="U42" s="409">
        <v>7277</v>
      </c>
      <c r="V42" s="123">
        <v>156</v>
      </c>
      <c r="W42" s="410">
        <v>1177</v>
      </c>
      <c r="X42" s="411">
        <v>1.8452803406671398E-2</v>
      </c>
      <c r="Y42" s="411">
        <v>0.16174247629517657</v>
      </c>
      <c r="Z42" s="412">
        <v>3623.3</v>
      </c>
      <c r="AA42" s="412">
        <v>7046.5</v>
      </c>
      <c r="AB42" s="213">
        <v>3943</v>
      </c>
      <c r="AC42" s="409">
        <v>4041</v>
      </c>
      <c r="AD42" s="213">
        <v>4041</v>
      </c>
      <c r="AE42" s="409">
        <v>3607</v>
      </c>
      <c r="AF42" s="24">
        <v>-98</v>
      </c>
      <c r="AG42" s="25">
        <v>434</v>
      </c>
      <c r="AH42" s="413">
        <v>-2.425142291512002E-2</v>
      </c>
      <c r="AI42" s="414">
        <v>0.12032159689492654</v>
      </c>
      <c r="AJ42" s="25">
        <v>3781</v>
      </c>
      <c r="AK42" s="409">
        <v>3817</v>
      </c>
      <c r="AL42" s="213">
        <v>3817</v>
      </c>
      <c r="AM42" s="409">
        <v>3432</v>
      </c>
      <c r="AN42" s="410">
        <v>-36</v>
      </c>
      <c r="AO42" s="410">
        <v>385</v>
      </c>
      <c r="AP42" s="415">
        <v>-9.4314906995022277E-3</v>
      </c>
      <c r="AQ42" s="415">
        <v>0.11217948717948718</v>
      </c>
      <c r="AR42" s="416">
        <v>15.88655462184874</v>
      </c>
      <c r="AS42" s="416">
        <v>16.037815126050422</v>
      </c>
      <c r="AT42" s="25">
        <v>4265</v>
      </c>
      <c r="AU42" s="223">
        <v>2600</v>
      </c>
      <c r="AV42" s="25">
        <v>225</v>
      </c>
      <c r="AW42" s="410">
        <v>2825</v>
      </c>
      <c r="AX42" s="417">
        <v>0.66236811254396244</v>
      </c>
      <c r="AY42" s="418">
        <v>0.94914519727910596</v>
      </c>
      <c r="AZ42" s="25">
        <v>710</v>
      </c>
      <c r="BA42" s="417">
        <v>0.16647127784290738</v>
      </c>
      <c r="BB42" s="419">
        <v>1.5286618718356968</v>
      </c>
      <c r="BC42" s="25">
        <v>390</v>
      </c>
      <c r="BD42" s="25">
        <v>255</v>
      </c>
      <c r="BE42" s="410">
        <v>645</v>
      </c>
      <c r="BF42" s="417">
        <v>0.15123094958968347</v>
      </c>
      <c r="BG42" s="419">
        <v>0.89485768987978376</v>
      </c>
      <c r="BH42" s="25">
        <v>85</v>
      </c>
      <c r="BI42" s="213">
        <v>3525</v>
      </c>
      <c r="BJ42" s="223">
        <v>2285</v>
      </c>
      <c r="BK42" s="25">
        <v>175</v>
      </c>
      <c r="BL42" s="410">
        <v>2460</v>
      </c>
      <c r="BM42" s="417">
        <v>0.69787234042553192</v>
      </c>
      <c r="BN42" s="418">
        <v>0.94434687473008383</v>
      </c>
      <c r="BO42" s="25">
        <v>445</v>
      </c>
      <c r="BP42" s="417">
        <v>0.12624113475177304</v>
      </c>
      <c r="BQ42" s="419">
        <v>1.639921210077592</v>
      </c>
      <c r="BR42" s="25">
        <v>310</v>
      </c>
      <c r="BS42" s="25">
        <v>220</v>
      </c>
      <c r="BT42" s="410">
        <v>530</v>
      </c>
      <c r="BU42" s="417">
        <v>0.15035460992907801</v>
      </c>
      <c r="BV42" s="419">
        <v>0.97982802169487138</v>
      </c>
      <c r="BW42" s="25">
        <v>90</v>
      </c>
      <c r="BX42" s="27" t="s">
        <v>5</v>
      </c>
      <c r="BY42" s="27" t="s">
        <v>5</v>
      </c>
      <c r="BZ42" s="22" t="s">
        <v>6</v>
      </c>
      <c r="CA42" s="99"/>
    </row>
    <row r="43" spans="1:79">
      <c r="A43" s="381"/>
      <c r="B43" s="17" t="s">
        <v>315</v>
      </c>
      <c r="C43" s="17">
        <v>9350127</v>
      </c>
      <c r="D43" s="382"/>
      <c r="E43" s="17"/>
      <c r="F43" s="384"/>
      <c r="G43" s="382"/>
      <c r="H43" s="17"/>
      <c r="I43" s="384"/>
      <c r="J43" s="384"/>
      <c r="K43" s="397"/>
      <c r="L43" s="384" t="s">
        <v>59</v>
      </c>
      <c r="M43" s="191">
        <v>2.68</v>
      </c>
      <c r="N43" s="191">
        <v>2.69</v>
      </c>
      <c r="O43" s="385">
        <v>268</v>
      </c>
      <c r="P43" s="385">
        <v>269</v>
      </c>
      <c r="Q43" s="19">
        <v>5024</v>
      </c>
      <c r="R43" s="19">
        <v>4780</v>
      </c>
      <c r="S43" s="19">
        <v>4780</v>
      </c>
      <c r="T43" s="19">
        <v>4817</v>
      </c>
      <c r="U43" s="386">
        <v>4560</v>
      </c>
      <c r="V43" s="113">
        <v>244</v>
      </c>
      <c r="W43" s="387">
        <v>220</v>
      </c>
      <c r="X43" s="388">
        <v>5.1046025104602509E-2</v>
      </c>
      <c r="Y43" s="388">
        <v>4.8245614035087717E-2</v>
      </c>
      <c r="Z43" s="389">
        <v>1871.2</v>
      </c>
      <c r="AA43" s="389">
        <v>7047.5</v>
      </c>
      <c r="AB43" s="212">
        <v>2110</v>
      </c>
      <c r="AC43" s="386">
        <v>2108</v>
      </c>
      <c r="AD43" s="212">
        <v>2108</v>
      </c>
      <c r="AE43" s="386">
        <v>2017</v>
      </c>
      <c r="AF43" s="18">
        <v>2</v>
      </c>
      <c r="AG43" s="19">
        <v>91</v>
      </c>
      <c r="AH43" s="390">
        <v>9.4876660341555979E-4</v>
      </c>
      <c r="AI43" s="391">
        <v>4.5116509667823497E-2</v>
      </c>
      <c r="AJ43" s="19">
        <v>2033</v>
      </c>
      <c r="AK43" s="386">
        <v>1994</v>
      </c>
      <c r="AL43" s="212">
        <v>1994</v>
      </c>
      <c r="AM43" s="386">
        <v>1934</v>
      </c>
      <c r="AN43" s="387">
        <v>39</v>
      </c>
      <c r="AO43" s="387">
        <v>60</v>
      </c>
      <c r="AP43" s="392">
        <v>1.9558676028084254E-2</v>
      </c>
      <c r="AQ43" s="392">
        <v>3.1023784901758014E-2</v>
      </c>
      <c r="AR43" s="393">
        <v>7.5858208955223878</v>
      </c>
      <c r="AS43" s="393">
        <v>7.4126394052044606</v>
      </c>
      <c r="AT43" s="19">
        <v>2545</v>
      </c>
      <c r="AU43" s="222">
        <v>1720</v>
      </c>
      <c r="AV43" s="19">
        <v>100</v>
      </c>
      <c r="AW43" s="387">
        <v>1820</v>
      </c>
      <c r="AX43" s="394">
        <v>0.71512770137524562</v>
      </c>
      <c r="AY43" s="395">
        <v>1.024747433258286</v>
      </c>
      <c r="AZ43" s="19">
        <v>380</v>
      </c>
      <c r="BA43" s="394">
        <v>0.14931237721021612</v>
      </c>
      <c r="BB43" s="396">
        <v>1.3710962094602031</v>
      </c>
      <c r="BC43" s="19">
        <v>160</v>
      </c>
      <c r="BD43" s="19">
        <v>150</v>
      </c>
      <c r="BE43" s="387">
        <v>310</v>
      </c>
      <c r="BF43" s="394">
        <v>0.12180746561886051</v>
      </c>
      <c r="BG43" s="396">
        <v>0.72075423443112718</v>
      </c>
      <c r="BH43" s="19">
        <v>40</v>
      </c>
      <c r="BI43" s="212">
        <v>2005</v>
      </c>
      <c r="BJ43" s="222">
        <v>1365</v>
      </c>
      <c r="BK43" s="19">
        <v>80</v>
      </c>
      <c r="BL43" s="387">
        <v>1445</v>
      </c>
      <c r="BM43" s="394">
        <v>0.72069825436408974</v>
      </c>
      <c r="BN43" s="395">
        <v>0.97523444433571005</v>
      </c>
      <c r="BO43" s="19">
        <v>205</v>
      </c>
      <c r="BP43" s="394">
        <v>0.10224438902743142</v>
      </c>
      <c r="BQ43" s="396">
        <v>1.328194193653305</v>
      </c>
      <c r="BR43" s="19">
        <v>125</v>
      </c>
      <c r="BS43" s="19">
        <v>145</v>
      </c>
      <c r="BT43" s="387">
        <v>270</v>
      </c>
      <c r="BU43" s="394">
        <v>0.13466334164588528</v>
      </c>
      <c r="BV43" s="396">
        <v>0.87757146722636215</v>
      </c>
      <c r="BW43" s="19">
        <v>85</v>
      </c>
      <c r="BX43" s="21" t="s">
        <v>6</v>
      </c>
      <c r="BY43" s="21" t="s">
        <v>6</v>
      </c>
      <c r="BZ43" s="22" t="s">
        <v>6</v>
      </c>
      <c r="CA43" s="99"/>
    </row>
    <row r="44" spans="1:79">
      <c r="A44" s="381"/>
      <c r="B44" s="17" t="s">
        <v>316</v>
      </c>
      <c r="C44" s="17">
        <v>9350128</v>
      </c>
      <c r="D44" s="382"/>
      <c r="E44" s="17"/>
      <c r="F44" s="17"/>
      <c r="G44" s="382"/>
      <c r="H44" s="17"/>
      <c r="I44" s="17"/>
      <c r="J44" s="17"/>
      <c r="K44" s="383"/>
      <c r="L44" s="384" t="s">
        <v>60</v>
      </c>
      <c r="M44" s="191">
        <v>13.41</v>
      </c>
      <c r="N44" s="191">
        <v>13.44</v>
      </c>
      <c r="O44" s="385">
        <v>1341</v>
      </c>
      <c r="P44" s="385">
        <v>1344</v>
      </c>
      <c r="Q44" s="19">
        <v>4440</v>
      </c>
      <c r="R44" s="19">
        <v>4459</v>
      </c>
      <c r="S44" s="19">
        <v>4459</v>
      </c>
      <c r="T44" s="19">
        <v>4281</v>
      </c>
      <c r="U44" s="386">
        <v>4134</v>
      </c>
      <c r="V44" s="113">
        <v>-19</v>
      </c>
      <c r="W44" s="387">
        <v>325</v>
      </c>
      <c r="X44" s="388">
        <v>-4.261045077371608E-3</v>
      </c>
      <c r="Y44" s="388">
        <v>7.8616352201257858E-2</v>
      </c>
      <c r="Z44" s="389">
        <v>331.2</v>
      </c>
      <c r="AA44" s="389">
        <v>7048.5</v>
      </c>
      <c r="AB44" s="212">
        <v>1627</v>
      </c>
      <c r="AC44" s="386">
        <v>1644</v>
      </c>
      <c r="AD44" s="212">
        <v>1644</v>
      </c>
      <c r="AE44" s="386">
        <v>1522</v>
      </c>
      <c r="AF44" s="18">
        <v>-17</v>
      </c>
      <c r="AG44" s="19">
        <v>122</v>
      </c>
      <c r="AH44" s="390">
        <v>-1.0340632603406326E-2</v>
      </c>
      <c r="AI44" s="391">
        <v>8.0157687253613663E-2</v>
      </c>
      <c r="AJ44" s="19">
        <v>1575</v>
      </c>
      <c r="AK44" s="386">
        <v>1584</v>
      </c>
      <c r="AL44" s="212">
        <v>1584</v>
      </c>
      <c r="AM44" s="386">
        <v>1439</v>
      </c>
      <c r="AN44" s="387">
        <v>-9</v>
      </c>
      <c r="AO44" s="387">
        <v>145</v>
      </c>
      <c r="AP44" s="392">
        <v>-5.681818181818182E-3</v>
      </c>
      <c r="AQ44" s="392">
        <v>0.10076441973592773</v>
      </c>
      <c r="AR44" s="393">
        <v>1.174496644295302</v>
      </c>
      <c r="AS44" s="393">
        <v>1.1785714285714286</v>
      </c>
      <c r="AT44" s="19">
        <v>2155</v>
      </c>
      <c r="AU44" s="222">
        <v>1670</v>
      </c>
      <c r="AV44" s="19">
        <v>145</v>
      </c>
      <c r="AW44" s="387">
        <v>1815</v>
      </c>
      <c r="AX44" s="394">
        <v>0.84222737819025517</v>
      </c>
      <c r="AY44" s="395">
        <v>1.2068758382042382</v>
      </c>
      <c r="AZ44" s="19">
        <v>130</v>
      </c>
      <c r="BA44" s="394">
        <v>6.0324825986078884E-2</v>
      </c>
      <c r="BB44" s="396">
        <v>0.55394697875187227</v>
      </c>
      <c r="BC44" s="19">
        <v>90</v>
      </c>
      <c r="BD44" s="19">
        <v>70</v>
      </c>
      <c r="BE44" s="387">
        <v>160</v>
      </c>
      <c r="BF44" s="394">
        <v>7.4245939675174011E-2</v>
      </c>
      <c r="BG44" s="396">
        <v>0.43932508683534915</v>
      </c>
      <c r="BH44" s="19">
        <v>55</v>
      </c>
      <c r="BI44" s="212">
        <v>1705</v>
      </c>
      <c r="BJ44" s="222">
        <v>1390</v>
      </c>
      <c r="BK44" s="19">
        <v>55</v>
      </c>
      <c r="BL44" s="387">
        <v>1445</v>
      </c>
      <c r="BM44" s="394">
        <v>0.84750733137829914</v>
      </c>
      <c r="BN44" s="395">
        <v>1.1468299477378878</v>
      </c>
      <c r="BO44" s="19">
        <v>95</v>
      </c>
      <c r="BP44" s="394">
        <v>5.5718475073313782E-2</v>
      </c>
      <c r="BQ44" s="396">
        <v>0.72380456057825115</v>
      </c>
      <c r="BR44" s="19">
        <v>40</v>
      </c>
      <c r="BS44" s="19">
        <v>65</v>
      </c>
      <c r="BT44" s="387">
        <v>105</v>
      </c>
      <c r="BU44" s="394">
        <v>6.1583577712609971E-2</v>
      </c>
      <c r="BV44" s="396">
        <v>0.40132667131058958</v>
      </c>
      <c r="BW44" s="19">
        <v>60</v>
      </c>
      <c r="BX44" s="21" t="s">
        <v>6</v>
      </c>
      <c r="BY44" s="21" t="s">
        <v>6</v>
      </c>
      <c r="BZ44" s="22" t="s">
        <v>6</v>
      </c>
      <c r="CA44" s="99"/>
    </row>
    <row r="45" spans="1:79">
      <c r="A45" s="381"/>
      <c r="B45" s="17" t="s">
        <v>317</v>
      </c>
      <c r="C45" s="17">
        <v>9350129.0099999998</v>
      </c>
      <c r="D45" s="382"/>
      <c r="E45" s="17"/>
      <c r="F45" s="17"/>
      <c r="G45" s="382"/>
      <c r="H45" s="17"/>
      <c r="I45" s="17"/>
      <c r="J45" s="17"/>
      <c r="K45" s="383"/>
      <c r="L45" s="384" t="s">
        <v>61</v>
      </c>
      <c r="M45" s="191">
        <v>3.03</v>
      </c>
      <c r="N45" s="191">
        <v>3.03</v>
      </c>
      <c r="O45" s="385">
        <v>303</v>
      </c>
      <c r="P45" s="385">
        <v>303</v>
      </c>
      <c r="Q45" s="19">
        <v>6142</v>
      </c>
      <c r="R45" s="19">
        <v>6086</v>
      </c>
      <c r="S45" s="19">
        <v>6086</v>
      </c>
      <c r="T45" s="19">
        <v>6079</v>
      </c>
      <c r="U45" s="386">
        <v>5857</v>
      </c>
      <c r="V45" s="113">
        <v>56</v>
      </c>
      <c r="W45" s="387">
        <v>229</v>
      </c>
      <c r="X45" s="388">
        <v>9.2014459415050934E-3</v>
      </c>
      <c r="Y45" s="388">
        <v>3.9098514597917022E-2</v>
      </c>
      <c r="Z45" s="389">
        <v>2027.3</v>
      </c>
      <c r="AA45" s="389">
        <v>7049.5</v>
      </c>
      <c r="AB45" s="212">
        <v>2438</v>
      </c>
      <c r="AC45" s="386">
        <v>2424</v>
      </c>
      <c r="AD45" s="212">
        <v>2424</v>
      </c>
      <c r="AE45" s="386">
        <v>2343</v>
      </c>
      <c r="AF45" s="18">
        <v>14</v>
      </c>
      <c r="AG45" s="19">
        <v>81</v>
      </c>
      <c r="AH45" s="390">
        <v>5.7755775577557752E-3</v>
      </c>
      <c r="AI45" s="391">
        <v>3.4571062740076826E-2</v>
      </c>
      <c r="AJ45" s="19">
        <v>2377</v>
      </c>
      <c r="AK45" s="386">
        <v>2349</v>
      </c>
      <c r="AL45" s="212">
        <v>2349</v>
      </c>
      <c r="AM45" s="386">
        <v>2258</v>
      </c>
      <c r="AN45" s="387">
        <v>28</v>
      </c>
      <c r="AO45" s="387">
        <v>91</v>
      </c>
      <c r="AP45" s="392">
        <v>1.1919965942954448E-2</v>
      </c>
      <c r="AQ45" s="392">
        <v>4.0301151461470328E-2</v>
      </c>
      <c r="AR45" s="393">
        <v>7.8448844884488445</v>
      </c>
      <c r="AS45" s="393">
        <v>7.7524752475247523</v>
      </c>
      <c r="AT45" s="19">
        <v>2970</v>
      </c>
      <c r="AU45" s="222">
        <v>2165</v>
      </c>
      <c r="AV45" s="19">
        <v>145</v>
      </c>
      <c r="AW45" s="387">
        <v>2310</v>
      </c>
      <c r="AX45" s="394">
        <v>0.77777777777777779</v>
      </c>
      <c r="AY45" s="395">
        <v>1.1145223152317683</v>
      </c>
      <c r="AZ45" s="19">
        <v>345</v>
      </c>
      <c r="BA45" s="394">
        <v>0.11616161616161616</v>
      </c>
      <c r="BB45" s="396">
        <v>1.0666815074528573</v>
      </c>
      <c r="BC45" s="19">
        <v>105</v>
      </c>
      <c r="BD45" s="19">
        <v>170</v>
      </c>
      <c r="BE45" s="387">
        <v>275</v>
      </c>
      <c r="BF45" s="394">
        <v>9.2592592592592587E-2</v>
      </c>
      <c r="BG45" s="396">
        <v>0.54788516326977854</v>
      </c>
      <c r="BH45" s="19">
        <v>40</v>
      </c>
      <c r="BI45" s="212">
        <v>2455</v>
      </c>
      <c r="BJ45" s="222">
        <v>1875</v>
      </c>
      <c r="BK45" s="19">
        <v>145</v>
      </c>
      <c r="BL45" s="387">
        <v>2020</v>
      </c>
      <c r="BM45" s="394">
        <v>0.82281059063136452</v>
      </c>
      <c r="BN45" s="395">
        <v>1.1134108127623337</v>
      </c>
      <c r="BO45" s="19">
        <v>205</v>
      </c>
      <c r="BP45" s="394">
        <v>8.3503054989816694E-2</v>
      </c>
      <c r="BQ45" s="396">
        <v>1.0847370094806013</v>
      </c>
      <c r="BR45" s="19">
        <v>65</v>
      </c>
      <c r="BS45" s="19">
        <v>115</v>
      </c>
      <c r="BT45" s="387">
        <v>180</v>
      </c>
      <c r="BU45" s="394">
        <v>7.3319755600814662E-2</v>
      </c>
      <c r="BV45" s="396">
        <v>0.47780876898543279</v>
      </c>
      <c r="BW45" s="19">
        <v>50</v>
      </c>
      <c r="BX45" s="21" t="s">
        <v>6</v>
      </c>
      <c r="BY45" s="21" t="s">
        <v>6</v>
      </c>
      <c r="BZ45" s="22" t="s">
        <v>6</v>
      </c>
      <c r="CA45" s="99"/>
    </row>
    <row r="46" spans="1:79">
      <c r="A46" s="381"/>
      <c r="B46" s="17" t="s">
        <v>318</v>
      </c>
      <c r="C46" s="17">
        <v>9350129.0199999996</v>
      </c>
      <c r="D46" s="382"/>
      <c r="E46" s="17"/>
      <c r="F46" s="17"/>
      <c r="G46" s="382"/>
      <c r="H46" s="17"/>
      <c r="I46" s="17"/>
      <c r="J46" s="17"/>
      <c r="K46" s="383"/>
      <c r="L46" s="384" t="s">
        <v>62</v>
      </c>
      <c r="M46" s="191">
        <v>2.8</v>
      </c>
      <c r="N46" s="191">
        <v>2.8</v>
      </c>
      <c r="O46" s="385">
        <v>280</v>
      </c>
      <c r="P46" s="385">
        <v>280</v>
      </c>
      <c r="Q46" s="19">
        <v>6552</v>
      </c>
      <c r="R46" s="19">
        <v>6523</v>
      </c>
      <c r="S46" s="19">
        <v>6523</v>
      </c>
      <c r="T46" s="19">
        <v>6418</v>
      </c>
      <c r="U46" s="386">
        <v>6353</v>
      </c>
      <c r="V46" s="113">
        <v>29</v>
      </c>
      <c r="W46" s="387">
        <v>170</v>
      </c>
      <c r="X46" s="388">
        <v>4.4458071439521692E-3</v>
      </c>
      <c r="Y46" s="388">
        <v>2.6759011490634345E-2</v>
      </c>
      <c r="Z46" s="389">
        <v>2342.8000000000002</v>
      </c>
      <c r="AA46" s="389">
        <v>7050.5</v>
      </c>
      <c r="AB46" s="212">
        <v>2456</v>
      </c>
      <c r="AC46" s="386">
        <v>2456</v>
      </c>
      <c r="AD46" s="212">
        <v>2456</v>
      </c>
      <c r="AE46" s="386">
        <v>2375</v>
      </c>
      <c r="AF46" s="18">
        <v>0</v>
      </c>
      <c r="AG46" s="19">
        <v>81</v>
      </c>
      <c r="AH46" s="390">
        <v>0</v>
      </c>
      <c r="AI46" s="391">
        <v>3.4105263157894736E-2</v>
      </c>
      <c r="AJ46" s="19">
        <v>2383</v>
      </c>
      <c r="AK46" s="386">
        <v>2368</v>
      </c>
      <c r="AL46" s="212">
        <v>2368</v>
      </c>
      <c r="AM46" s="386">
        <v>2308</v>
      </c>
      <c r="AN46" s="387">
        <v>15</v>
      </c>
      <c r="AO46" s="387">
        <v>60</v>
      </c>
      <c r="AP46" s="392">
        <v>6.3344594594594598E-3</v>
      </c>
      <c r="AQ46" s="392">
        <v>2.5996533795493933E-2</v>
      </c>
      <c r="AR46" s="393">
        <v>8.5107142857142861</v>
      </c>
      <c r="AS46" s="393">
        <v>8.4571428571428573</v>
      </c>
      <c r="AT46" s="19">
        <v>3405</v>
      </c>
      <c r="AU46" s="222">
        <v>2475</v>
      </c>
      <c r="AV46" s="19">
        <v>205</v>
      </c>
      <c r="AW46" s="387">
        <v>2680</v>
      </c>
      <c r="AX46" s="394">
        <v>0.78707782672540383</v>
      </c>
      <c r="AY46" s="395">
        <v>1.1278488879123243</v>
      </c>
      <c r="AZ46" s="19">
        <v>335</v>
      </c>
      <c r="BA46" s="394">
        <v>9.8384728340675479E-2</v>
      </c>
      <c r="BB46" s="396">
        <v>0.90344103159481615</v>
      </c>
      <c r="BC46" s="19">
        <v>115</v>
      </c>
      <c r="BD46" s="19">
        <v>190</v>
      </c>
      <c r="BE46" s="387">
        <v>305</v>
      </c>
      <c r="BF46" s="394">
        <v>8.957415565345081E-2</v>
      </c>
      <c r="BG46" s="396">
        <v>0.53002458966538935</v>
      </c>
      <c r="BH46" s="19">
        <v>80</v>
      </c>
      <c r="BI46" s="212">
        <v>2770</v>
      </c>
      <c r="BJ46" s="222">
        <v>2115</v>
      </c>
      <c r="BK46" s="19">
        <v>155</v>
      </c>
      <c r="BL46" s="387">
        <v>2270</v>
      </c>
      <c r="BM46" s="394">
        <v>0.81949458483754511</v>
      </c>
      <c r="BN46" s="395">
        <v>1.1089236601319961</v>
      </c>
      <c r="BO46" s="19">
        <v>245</v>
      </c>
      <c r="BP46" s="394">
        <v>8.8447653429602882E-2</v>
      </c>
      <c r="BQ46" s="396">
        <v>1.1489692573344099</v>
      </c>
      <c r="BR46" s="19">
        <v>85</v>
      </c>
      <c r="BS46" s="19">
        <v>110</v>
      </c>
      <c r="BT46" s="387">
        <v>195</v>
      </c>
      <c r="BU46" s="394">
        <v>7.0397111913357402E-2</v>
      </c>
      <c r="BV46" s="396">
        <v>0.4587625409798462</v>
      </c>
      <c r="BW46" s="19">
        <v>50</v>
      </c>
      <c r="BX46" s="21" t="s">
        <v>6</v>
      </c>
      <c r="BY46" s="21" t="s">
        <v>6</v>
      </c>
      <c r="BZ46" s="22" t="s">
        <v>6</v>
      </c>
      <c r="CA46" s="99"/>
    </row>
    <row r="47" spans="1:79">
      <c r="A47" s="381"/>
      <c r="B47" s="17" t="s">
        <v>319</v>
      </c>
      <c r="C47" s="17">
        <v>9350130.0099999998</v>
      </c>
      <c r="D47" s="382"/>
      <c r="E47" s="17"/>
      <c r="F47" s="384"/>
      <c r="G47" s="382"/>
      <c r="H47" s="17"/>
      <c r="I47" s="384"/>
      <c r="J47" s="384"/>
      <c r="K47" s="397"/>
      <c r="L47" s="384" t="s">
        <v>63</v>
      </c>
      <c r="M47" s="191">
        <v>1.58</v>
      </c>
      <c r="N47" s="191">
        <v>1.58</v>
      </c>
      <c r="O47" s="385">
        <v>158</v>
      </c>
      <c r="P47" s="385">
        <v>158</v>
      </c>
      <c r="Q47" s="19">
        <v>3312</v>
      </c>
      <c r="R47" s="19">
        <v>3168</v>
      </c>
      <c r="S47" s="19">
        <v>3168</v>
      </c>
      <c r="T47" s="19">
        <v>3102</v>
      </c>
      <c r="U47" s="386">
        <v>3009</v>
      </c>
      <c r="V47" s="113">
        <v>144</v>
      </c>
      <c r="W47" s="387">
        <v>159</v>
      </c>
      <c r="X47" s="388">
        <v>4.5454545454545456E-2</v>
      </c>
      <c r="Y47" s="388">
        <v>5.2841475573280158E-2</v>
      </c>
      <c r="Z47" s="389">
        <v>2099.9</v>
      </c>
      <c r="AA47" s="389">
        <v>7051.5</v>
      </c>
      <c r="AB47" s="212">
        <v>1481</v>
      </c>
      <c r="AC47" s="386">
        <v>1432</v>
      </c>
      <c r="AD47" s="212">
        <v>1432</v>
      </c>
      <c r="AE47" s="386">
        <v>1359</v>
      </c>
      <c r="AF47" s="18">
        <v>49</v>
      </c>
      <c r="AG47" s="19">
        <v>73</v>
      </c>
      <c r="AH47" s="390">
        <v>3.4217877094972066E-2</v>
      </c>
      <c r="AI47" s="391">
        <v>5.3715967623252391E-2</v>
      </c>
      <c r="AJ47" s="19">
        <v>1403</v>
      </c>
      <c r="AK47" s="386">
        <v>1343</v>
      </c>
      <c r="AL47" s="212">
        <v>1343</v>
      </c>
      <c r="AM47" s="386">
        <v>1305</v>
      </c>
      <c r="AN47" s="387">
        <v>60</v>
      </c>
      <c r="AO47" s="387">
        <v>38</v>
      </c>
      <c r="AP47" s="392">
        <v>4.4676098287416234E-2</v>
      </c>
      <c r="AQ47" s="392">
        <v>2.9118773946360154E-2</v>
      </c>
      <c r="AR47" s="393">
        <v>8.8797468354430382</v>
      </c>
      <c r="AS47" s="393">
        <v>8.5</v>
      </c>
      <c r="AT47" s="19">
        <v>1490</v>
      </c>
      <c r="AU47" s="222">
        <v>1005</v>
      </c>
      <c r="AV47" s="19">
        <v>75</v>
      </c>
      <c r="AW47" s="387">
        <v>1080</v>
      </c>
      <c r="AX47" s="394">
        <v>0.72483221476510062</v>
      </c>
      <c r="AY47" s="395">
        <v>1.0386535861987332</v>
      </c>
      <c r="AZ47" s="19">
        <v>145</v>
      </c>
      <c r="BA47" s="394">
        <v>9.7315436241610737E-2</v>
      </c>
      <c r="BB47" s="396">
        <v>0.89362200405519499</v>
      </c>
      <c r="BC47" s="19">
        <v>90</v>
      </c>
      <c r="BD47" s="19">
        <v>140</v>
      </c>
      <c r="BE47" s="387">
        <v>230</v>
      </c>
      <c r="BF47" s="394">
        <v>0.15436241610738255</v>
      </c>
      <c r="BG47" s="396">
        <v>0.91338707755847659</v>
      </c>
      <c r="BH47" s="19">
        <v>30</v>
      </c>
      <c r="BI47" s="212">
        <v>1395</v>
      </c>
      <c r="BJ47" s="222">
        <v>1010</v>
      </c>
      <c r="BK47" s="19">
        <v>45</v>
      </c>
      <c r="BL47" s="387">
        <v>1055</v>
      </c>
      <c r="BM47" s="394">
        <v>0.75627240143369179</v>
      </c>
      <c r="BN47" s="395">
        <v>1.0233726677045898</v>
      </c>
      <c r="BO47" s="19">
        <v>150</v>
      </c>
      <c r="BP47" s="394">
        <v>0.10752688172043011</v>
      </c>
      <c r="BQ47" s="396">
        <v>1.396815818659783</v>
      </c>
      <c r="BR47" s="19">
        <v>50</v>
      </c>
      <c r="BS47" s="19">
        <v>80</v>
      </c>
      <c r="BT47" s="387">
        <v>130</v>
      </c>
      <c r="BU47" s="394">
        <v>9.3189964157706098E-2</v>
      </c>
      <c r="BV47" s="396">
        <v>0.60729856081919908</v>
      </c>
      <c r="BW47" s="19">
        <v>50</v>
      </c>
      <c r="BX47" s="21" t="s">
        <v>6</v>
      </c>
      <c r="BY47" s="21" t="s">
        <v>6</v>
      </c>
      <c r="BZ47" s="22" t="s">
        <v>6</v>
      </c>
      <c r="CA47" s="99"/>
    </row>
    <row r="48" spans="1:79">
      <c r="A48" s="381"/>
      <c r="B48" s="17" t="s">
        <v>320</v>
      </c>
      <c r="C48" s="17">
        <v>9350130.0199999996</v>
      </c>
      <c r="D48" s="382"/>
      <c r="E48" s="17"/>
      <c r="F48" s="384"/>
      <c r="G48" s="382"/>
      <c r="H48" s="17"/>
      <c r="I48" s="384"/>
      <c r="J48" s="384"/>
      <c r="K48" s="397"/>
      <c r="L48" s="384" t="s">
        <v>64</v>
      </c>
      <c r="M48" s="191">
        <v>4.8</v>
      </c>
      <c r="N48" s="191">
        <v>4.8099999999999996</v>
      </c>
      <c r="O48" s="385">
        <v>480</v>
      </c>
      <c r="P48" s="385">
        <v>480.99999999999994</v>
      </c>
      <c r="Q48" s="19">
        <v>7612</v>
      </c>
      <c r="R48" s="19">
        <v>7568</v>
      </c>
      <c r="S48" s="19">
        <v>7568</v>
      </c>
      <c r="T48" s="19">
        <v>7083</v>
      </c>
      <c r="U48" s="386">
        <v>7240</v>
      </c>
      <c r="V48" s="113">
        <v>44</v>
      </c>
      <c r="W48" s="387">
        <v>328</v>
      </c>
      <c r="X48" s="388">
        <v>5.8139534883720929E-3</v>
      </c>
      <c r="Y48" s="388">
        <v>4.5303867403314914E-2</v>
      </c>
      <c r="Z48" s="389">
        <v>1584.8</v>
      </c>
      <c r="AA48" s="389">
        <v>7052.5</v>
      </c>
      <c r="AB48" s="212">
        <v>3264</v>
      </c>
      <c r="AC48" s="386">
        <v>3214</v>
      </c>
      <c r="AD48" s="212">
        <v>3214</v>
      </c>
      <c r="AE48" s="386">
        <v>3053</v>
      </c>
      <c r="AF48" s="18">
        <v>50</v>
      </c>
      <c r="AG48" s="19">
        <v>161</v>
      </c>
      <c r="AH48" s="390">
        <v>1.5556938394523958E-2</v>
      </c>
      <c r="AI48" s="391">
        <v>5.2735014739600392E-2</v>
      </c>
      <c r="AJ48" s="19">
        <v>3134</v>
      </c>
      <c r="AK48" s="386">
        <v>3048</v>
      </c>
      <c r="AL48" s="212">
        <v>3048</v>
      </c>
      <c r="AM48" s="386">
        <v>2934</v>
      </c>
      <c r="AN48" s="387">
        <v>86</v>
      </c>
      <c r="AO48" s="387">
        <v>114</v>
      </c>
      <c r="AP48" s="392">
        <v>2.8215223097112861E-2</v>
      </c>
      <c r="AQ48" s="392">
        <v>3.8854805725971372E-2</v>
      </c>
      <c r="AR48" s="393">
        <v>6.5291666666666668</v>
      </c>
      <c r="AS48" s="393">
        <v>6.3367983367983376</v>
      </c>
      <c r="AT48" s="19">
        <v>3650</v>
      </c>
      <c r="AU48" s="222">
        <v>2580</v>
      </c>
      <c r="AV48" s="19">
        <v>170</v>
      </c>
      <c r="AW48" s="387">
        <v>2750</v>
      </c>
      <c r="AX48" s="394">
        <v>0.75342465753424659</v>
      </c>
      <c r="AY48" s="395">
        <v>1.0796253347157052</v>
      </c>
      <c r="AZ48" s="19">
        <v>455</v>
      </c>
      <c r="BA48" s="394">
        <v>0.12465753424657534</v>
      </c>
      <c r="BB48" s="396">
        <v>1.1446972841742455</v>
      </c>
      <c r="BC48" s="19">
        <v>165</v>
      </c>
      <c r="BD48" s="19">
        <v>220</v>
      </c>
      <c r="BE48" s="387">
        <v>385</v>
      </c>
      <c r="BF48" s="394">
        <v>0.10547945205479452</v>
      </c>
      <c r="BG48" s="396">
        <v>0.62413876955499714</v>
      </c>
      <c r="BH48" s="19">
        <v>45</v>
      </c>
      <c r="BI48" s="212">
        <v>3200</v>
      </c>
      <c r="BJ48" s="222">
        <v>2290</v>
      </c>
      <c r="BK48" s="19">
        <v>205</v>
      </c>
      <c r="BL48" s="387">
        <v>2495</v>
      </c>
      <c r="BM48" s="394">
        <v>0.77968749999999998</v>
      </c>
      <c r="BN48" s="395">
        <v>1.0550575101488497</v>
      </c>
      <c r="BO48" s="19">
        <v>320</v>
      </c>
      <c r="BP48" s="394">
        <v>0.1</v>
      </c>
      <c r="BQ48" s="396">
        <v>1.2990387113535984</v>
      </c>
      <c r="BR48" s="19">
        <v>185</v>
      </c>
      <c r="BS48" s="19">
        <v>155</v>
      </c>
      <c r="BT48" s="387">
        <v>340</v>
      </c>
      <c r="BU48" s="394">
        <v>0.10625</v>
      </c>
      <c r="BV48" s="396">
        <v>0.69240795047246662</v>
      </c>
      <c r="BW48" s="19">
        <v>45</v>
      </c>
      <c r="BX48" s="21" t="s">
        <v>6</v>
      </c>
      <c r="BY48" s="21" t="s">
        <v>6</v>
      </c>
      <c r="BZ48" s="22" t="s">
        <v>6</v>
      </c>
      <c r="CA48" s="99"/>
    </row>
    <row r="49" spans="1:79">
      <c r="A49" s="381"/>
      <c r="B49" s="17" t="s">
        <v>321</v>
      </c>
      <c r="C49" s="17">
        <v>9350131</v>
      </c>
      <c r="D49" s="382"/>
      <c r="E49" s="17"/>
      <c r="F49" s="384"/>
      <c r="G49" s="382"/>
      <c r="H49" s="17"/>
      <c r="I49" s="384"/>
      <c r="J49" s="384"/>
      <c r="K49" s="397"/>
      <c r="L49" s="384" t="s">
        <v>65</v>
      </c>
      <c r="M49" s="191">
        <v>3.84</v>
      </c>
      <c r="N49" s="191">
        <v>3.84</v>
      </c>
      <c r="O49" s="385">
        <v>384</v>
      </c>
      <c r="P49" s="385">
        <v>384</v>
      </c>
      <c r="Q49" s="19">
        <v>5447</v>
      </c>
      <c r="R49" s="19">
        <v>5138</v>
      </c>
      <c r="S49" s="19">
        <v>5138</v>
      </c>
      <c r="T49" s="19">
        <v>5001</v>
      </c>
      <c r="U49" s="386">
        <v>5156</v>
      </c>
      <c r="V49" s="113">
        <v>309</v>
      </c>
      <c r="W49" s="387">
        <v>-18</v>
      </c>
      <c r="X49" s="388">
        <v>6.0140132347216817E-2</v>
      </c>
      <c r="Y49" s="388">
        <v>-3.4910783553141972E-3</v>
      </c>
      <c r="Z49" s="389">
        <v>1417.9</v>
      </c>
      <c r="AA49" s="389">
        <v>7053.5</v>
      </c>
      <c r="AB49" s="212">
        <v>2380</v>
      </c>
      <c r="AC49" s="386">
        <v>2242</v>
      </c>
      <c r="AD49" s="212">
        <v>2242</v>
      </c>
      <c r="AE49" s="386">
        <v>2206</v>
      </c>
      <c r="AF49" s="18">
        <v>138</v>
      </c>
      <c r="AG49" s="19">
        <v>36</v>
      </c>
      <c r="AH49" s="390">
        <v>6.1552185548617307E-2</v>
      </c>
      <c r="AI49" s="391">
        <v>1.6319129646418858E-2</v>
      </c>
      <c r="AJ49" s="19">
        <v>2255</v>
      </c>
      <c r="AK49" s="386">
        <v>2106</v>
      </c>
      <c r="AL49" s="212">
        <v>2106</v>
      </c>
      <c r="AM49" s="386">
        <v>2141</v>
      </c>
      <c r="AN49" s="387">
        <v>149</v>
      </c>
      <c r="AO49" s="387">
        <v>-35</v>
      </c>
      <c r="AP49" s="392">
        <v>7.0750237416904088E-2</v>
      </c>
      <c r="AQ49" s="392">
        <v>-1.6347501167678656E-2</v>
      </c>
      <c r="AR49" s="393">
        <v>5.872395833333333</v>
      </c>
      <c r="AS49" s="393">
        <v>5.484375</v>
      </c>
      <c r="AT49" s="19">
        <v>2100</v>
      </c>
      <c r="AU49" s="222">
        <v>1475</v>
      </c>
      <c r="AV49" s="19">
        <v>90</v>
      </c>
      <c r="AW49" s="387">
        <v>1565</v>
      </c>
      <c r="AX49" s="394">
        <v>0.74523809523809526</v>
      </c>
      <c r="AY49" s="395">
        <v>1.0678943408190107</v>
      </c>
      <c r="AZ49" s="19">
        <v>235</v>
      </c>
      <c r="BA49" s="394">
        <v>0.11190476190476191</v>
      </c>
      <c r="BB49" s="396">
        <v>1.0275919366828459</v>
      </c>
      <c r="BC49" s="19">
        <v>95</v>
      </c>
      <c r="BD49" s="19">
        <v>150</v>
      </c>
      <c r="BE49" s="387">
        <v>245</v>
      </c>
      <c r="BF49" s="394">
        <v>0.11666666666666667</v>
      </c>
      <c r="BG49" s="396">
        <v>0.69033530571992108</v>
      </c>
      <c r="BH49" s="19">
        <v>50</v>
      </c>
      <c r="BI49" s="212">
        <v>1700</v>
      </c>
      <c r="BJ49" s="222">
        <v>1250</v>
      </c>
      <c r="BK49" s="19">
        <v>120</v>
      </c>
      <c r="BL49" s="387">
        <v>1370</v>
      </c>
      <c r="BM49" s="394">
        <v>0.80588235294117649</v>
      </c>
      <c r="BN49" s="395">
        <v>1.0905038605428641</v>
      </c>
      <c r="BO49" s="19">
        <v>95</v>
      </c>
      <c r="BP49" s="394">
        <v>5.5882352941176473E-2</v>
      </c>
      <c r="BQ49" s="396">
        <v>0.7259333975211284</v>
      </c>
      <c r="BR49" s="19">
        <v>95</v>
      </c>
      <c r="BS49" s="19">
        <v>110</v>
      </c>
      <c r="BT49" s="387">
        <v>205</v>
      </c>
      <c r="BU49" s="394">
        <v>0.12058823529411765</v>
      </c>
      <c r="BV49" s="396">
        <v>0.7858470856573323</v>
      </c>
      <c r="BW49" s="19">
        <v>30</v>
      </c>
      <c r="BX49" s="21" t="s">
        <v>6</v>
      </c>
      <c r="BY49" s="21" t="s">
        <v>6</v>
      </c>
      <c r="BZ49" s="22" t="s">
        <v>6</v>
      </c>
      <c r="CA49" s="99"/>
    </row>
    <row r="50" spans="1:79">
      <c r="A50" s="381"/>
      <c r="B50" s="17" t="s">
        <v>322</v>
      </c>
      <c r="C50" s="17">
        <v>9350132.0099999998</v>
      </c>
      <c r="D50" s="382"/>
      <c r="E50" s="17"/>
      <c r="F50" s="17"/>
      <c r="G50" s="382"/>
      <c r="H50" s="17"/>
      <c r="I50" s="17"/>
      <c r="J50" s="17"/>
      <c r="K50" s="383"/>
      <c r="L50" s="384" t="s">
        <v>66</v>
      </c>
      <c r="M50" s="191">
        <v>4.24</v>
      </c>
      <c r="N50" s="191">
        <v>4.25</v>
      </c>
      <c r="O50" s="385">
        <v>424</v>
      </c>
      <c r="P50" s="385">
        <v>425</v>
      </c>
      <c r="Q50" s="19">
        <v>3814</v>
      </c>
      <c r="R50" s="19">
        <v>3926</v>
      </c>
      <c r="S50" s="19">
        <v>3926</v>
      </c>
      <c r="T50" s="19">
        <v>3762</v>
      </c>
      <c r="U50" s="386">
        <v>3935</v>
      </c>
      <c r="V50" s="113">
        <v>-112</v>
      </c>
      <c r="W50" s="387">
        <v>-9</v>
      </c>
      <c r="X50" s="388">
        <v>-2.8527763627101375E-2</v>
      </c>
      <c r="Y50" s="388">
        <v>-2.2871664548919949E-3</v>
      </c>
      <c r="Z50" s="389">
        <v>900.6</v>
      </c>
      <c r="AA50" s="389">
        <v>7054.5</v>
      </c>
      <c r="AB50" s="212">
        <v>1618</v>
      </c>
      <c r="AC50" s="386">
        <v>1635</v>
      </c>
      <c r="AD50" s="212">
        <v>1635</v>
      </c>
      <c r="AE50" s="386">
        <v>1645</v>
      </c>
      <c r="AF50" s="18">
        <v>-17</v>
      </c>
      <c r="AG50" s="19">
        <v>-10</v>
      </c>
      <c r="AH50" s="390">
        <v>-1.0397553516819572E-2</v>
      </c>
      <c r="AI50" s="391">
        <v>-6.0790273556231003E-3</v>
      </c>
      <c r="AJ50" s="19">
        <v>1577</v>
      </c>
      <c r="AK50" s="386">
        <v>1611</v>
      </c>
      <c r="AL50" s="212">
        <v>1611</v>
      </c>
      <c r="AM50" s="386">
        <v>1598</v>
      </c>
      <c r="AN50" s="387">
        <v>-34</v>
      </c>
      <c r="AO50" s="387">
        <v>13</v>
      </c>
      <c r="AP50" s="392">
        <v>-2.1104903786468031E-2</v>
      </c>
      <c r="AQ50" s="392">
        <v>8.135168961201502E-3</v>
      </c>
      <c r="AR50" s="393">
        <v>3.7193396226415096</v>
      </c>
      <c r="AS50" s="393">
        <v>3.7905882352941176</v>
      </c>
      <c r="AT50" s="19">
        <v>1380</v>
      </c>
      <c r="AU50" s="222">
        <v>1070</v>
      </c>
      <c r="AV50" s="19">
        <v>60</v>
      </c>
      <c r="AW50" s="387">
        <v>1130</v>
      </c>
      <c r="AX50" s="394">
        <v>0.8188405797101449</v>
      </c>
      <c r="AY50" s="395">
        <v>1.1733635554769237</v>
      </c>
      <c r="AZ50" s="19">
        <v>125</v>
      </c>
      <c r="BA50" s="394">
        <v>9.0579710144927536E-2</v>
      </c>
      <c r="BB50" s="396">
        <v>0.83176960647316378</v>
      </c>
      <c r="BC50" s="19">
        <v>40</v>
      </c>
      <c r="BD50" s="19">
        <v>60</v>
      </c>
      <c r="BE50" s="387">
        <v>100</v>
      </c>
      <c r="BF50" s="394">
        <v>7.2463768115942032E-2</v>
      </c>
      <c r="BG50" s="396">
        <v>0.4287796929937398</v>
      </c>
      <c r="BH50" s="19">
        <v>25</v>
      </c>
      <c r="BI50" s="212">
        <v>995</v>
      </c>
      <c r="BJ50" s="222">
        <v>770</v>
      </c>
      <c r="BK50" s="19">
        <v>75</v>
      </c>
      <c r="BL50" s="387">
        <v>845</v>
      </c>
      <c r="BM50" s="394">
        <v>0.84924623115577891</v>
      </c>
      <c r="BN50" s="395">
        <v>1.1491829920917171</v>
      </c>
      <c r="BO50" s="19">
        <v>35</v>
      </c>
      <c r="BP50" s="394">
        <v>3.5175879396984924E-2</v>
      </c>
      <c r="BQ50" s="396">
        <v>0.4569482904258888</v>
      </c>
      <c r="BR50" s="19">
        <v>50</v>
      </c>
      <c r="BS50" s="19">
        <v>45</v>
      </c>
      <c r="BT50" s="387">
        <v>95</v>
      </c>
      <c r="BU50" s="394">
        <v>9.5477386934673364E-2</v>
      </c>
      <c r="BV50" s="396">
        <v>0.62220519344850678</v>
      </c>
      <c r="BW50" s="19">
        <v>20</v>
      </c>
      <c r="BX50" s="21" t="s">
        <v>6</v>
      </c>
      <c r="BY50" s="21" t="s">
        <v>6</v>
      </c>
      <c r="BZ50" s="22" t="s">
        <v>6</v>
      </c>
      <c r="CA50" s="99"/>
    </row>
    <row r="51" spans="1:79">
      <c r="A51" s="381"/>
      <c r="B51" s="17" t="s">
        <v>323</v>
      </c>
      <c r="C51" s="17">
        <v>9350132.0299999993</v>
      </c>
      <c r="D51" s="382"/>
      <c r="E51" s="17"/>
      <c r="F51" s="384"/>
      <c r="G51" s="382"/>
      <c r="H51" s="17"/>
      <c r="I51" s="384"/>
      <c r="J51" s="384"/>
      <c r="K51" s="397"/>
      <c r="L51" s="384" t="s">
        <v>67</v>
      </c>
      <c r="M51" s="191">
        <v>4.78</v>
      </c>
      <c r="N51" s="191">
        <v>4.79</v>
      </c>
      <c r="O51" s="385">
        <v>478</v>
      </c>
      <c r="P51" s="385">
        <v>479</v>
      </c>
      <c r="Q51" s="19">
        <v>6561</v>
      </c>
      <c r="R51" s="19">
        <v>6305</v>
      </c>
      <c r="S51" s="19">
        <v>6305</v>
      </c>
      <c r="T51" s="19">
        <v>6354</v>
      </c>
      <c r="U51" s="386">
        <v>6024</v>
      </c>
      <c r="V51" s="113">
        <v>256</v>
      </c>
      <c r="W51" s="387">
        <v>281</v>
      </c>
      <c r="X51" s="388">
        <v>4.0602696272799367E-2</v>
      </c>
      <c r="Y51" s="388">
        <v>4.6646746347941567E-2</v>
      </c>
      <c r="Z51" s="389">
        <v>1372.4</v>
      </c>
      <c r="AA51" s="389">
        <v>7055.5</v>
      </c>
      <c r="AB51" s="212">
        <v>2571</v>
      </c>
      <c r="AC51" s="386">
        <v>2517</v>
      </c>
      <c r="AD51" s="212">
        <v>2517</v>
      </c>
      <c r="AE51" s="386">
        <v>2354</v>
      </c>
      <c r="AF51" s="18">
        <v>54</v>
      </c>
      <c r="AG51" s="19">
        <v>163</v>
      </c>
      <c r="AH51" s="390">
        <v>2.1454112038140644E-2</v>
      </c>
      <c r="AI51" s="391">
        <v>6.924384027187766E-2</v>
      </c>
      <c r="AJ51" s="19">
        <v>2493</v>
      </c>
      <c r="AK51" s="386">
        <v>2411</v>
      </c>
      <c r="AL51" s="212">
        <v>2411</v>
      </c>
      <c r="AM51" s="386">
        <v>2265</v>
      </c>
      <c r="AN51" s="387">
        <v>82</v>
      </c>
      <c r="AO51" s="387">
        <v>146</v>
      </c>
      <c r="AP51" s="392">
        <v>3.4010783907092494E-2</v>
      </c>
      <c r="AQ51" s="392">
        <v>6.4459161147902871E-2</v>
      </c>
      <c r="AR51" s="393">
        <v>5.2154811715481175</v>
      </c>
      <c r="AS51" s="393">
        <v>5.0334029227557409</v>
      </c>
      <c r="AT51" s="19">
        <v>2480</v>
      </c>
      <c r="AU51" s="222">
        <v>2080</v>
      </c>
      <c r="AV51" s="19">
        <v>155</v>
      </c>
      <c r="AW51" s="387">
        <v>2235</v>
      </c>
      <c r="AX51" s="394">
        <v>0.90120967741935487</v>
      </c>
      <c r="AY51" s="395">
        <v>1.2913949522400356</v>
      </c>
      <c r="AZ51" s="19">
        <v>80</v>
      </c>
      <c r="BA51" s="394">
        <v>3.2258064516129031E-2</v>
      </c>
      <c r="BB51" s="396">
        <v>0.29621730501495896</v>
      </c>
      <c r="BC51" s="19">
        <v>70</v>
      </c>
      <c r="BD51" s="19">
        <v>60</v>
      </c>
      <c r="BE51" s="387">
        <v>130</v>
      </c>
      <c r="BF51" s="394">
        <v>5.2419354838709679E-2</v>
      </c>
      <c r="BG51" s="396">
        <v>0.31017369727047145</v>
      </c>
      <c r="BH51" s="19">
        <v>40</v>
      </c>
      <c r="BI51" s="212">
        <v>1865</v>
      </c>
      <c r="BJ51" s="222">
        <v>1485</v>
      </c>
      <c r="BK51" s="19">
        <v>135</v>
      </c>
      <c r="BL51" s="387">
        <v>1620</v>
      </c>
      <c r="BM51" s="394">
        <v>0.86863270777479895</v>
      </c>
      <c r="BN51" s="395">
        <v>1.1754163839983747</v>
      </c>
      <c r="BO51" s="19">
        <v>45</v>
      </c>
      <c r="BP51" s="394">
        <v>2.4128686327077747E-2</v>
      </c>
      <c r="BQ51" s="396">
        <v>0.31344097592982262</v>
      </c>
      <c r="BR51" s="19">
        <v>110</v>
      </c>
      <c r="BS51" s="19">
        <v>55</v>
      </c>
      <c r="BT51" s="387">
        <v>165</v>
      </c>
      <c r="BU51" s="394">
        <v>8.8471849865951746E-2</v>
      </c>
      <c r="BV51" s="396">
        <v>0.57655164461356623</v>
      </c>
      <c r="BW51" s="19">
        <v>35</v>
      </c>
      <c r="BX51" s="21" t="s">
        <v>6</v>
      </c>
      <c r="BY51" s="21" t="s">
        <v>6</v>
      </c>
      <c r="BZ51" s="22" t="s">
        <v>6</v>
      </c>
      <c r="CA51" s="99"/>
    </row>
    <row r="52" spans="1:79">
      <c r="A52" s="381"/>
      <c r="B52" s="17" t="s">
        <v>324</v>
      </c>
      <c r="C52" s="17">
        <v>9350132.0399999991</v>
      </c>
      <c r="D52" s="382"/>
      <c r="E52" s="17"/>
      <c r="F52" s="384"/>
      <c r="G52" s="382"/>
      <c r="H52" s="17"/>
      <c r="I52" s="384"/>
      <c r="J52" s="384"/>
      <c r="K52" s="397"/>
      <c r="L52" s="384" t="s">
        <v>68</v>
      </c>
      <c r="M52" s="191">
        <v>6.2</v>
      </c>
      <c r="N52" s="191">
        <v>6.21</v>
      </c>
      <c r="O52" s="385">
        <v>620</v>
      </c>
      <c r="P52" s="385">
        <v>621</v>
      </c>
      <c r="Q52" s="19">
        <v>4266</v>
      </c>
      <c r="R52" s="19">
        <v>4243</v>
      </c>
      <c r="S52" s="19">
        <v>4243</v>
      </c>
      <c r="T52" s="19">
        <v>4198</v>
      </c>
      <c r="U52" s="386">
        <v>4088</v>
      </c>
      <c r="V52" s="113">
        <v>23</v>
      </c>
      <c r="W52" s="387">
        <v>155</v>
      </c>
      <c r="X52" s="388">
        <v>5.4206929059627618E-3</v>
      </c>
      <c r="Y52" s="388">
        <v>3.7915851272015653E-2</v>
      </c>
      <c r="Z52" s="389">
        <v>688.1</v>
      </c>
      <c r="AA52" s="389">
        <v>7056.5</v>
      </c>
      <c r="AB52" s="212">
        <v>1825</v>
      </c>
      <c r="AC52" s="386">
        <v>1831</v>
      </c>
      <c r="AD52" s="212">
        <v>1831</v>
      </c>
      <c r="AE52" s="386">
        <v>1734</v>
      </c>
      <c r="AF52" s="18">
        <v>-6</v>
      </c>
      <c r="AG52" s="19">
        <v>97</v>
      </c>
      <c r="AH52" s="390">
        <v>-3.2768978700163844E-3</v>
      </c>
      <c r="AI52" s="391">
        <v>5.5940023068050751E-2</v>
      </c>
      <c r="AJ52" s="19">
        <v>1757</v>
      </c>
      <c r="AK52" s="386">
        <v>1743</v>
      </c>
      <c r="AL52" s="212">
        <v>1743</v>
      </c>
      <c r="AM52" s="386">
        <v>1651</v>
      </c>
      <c r="AN52" s="387">
        <v>14</v>
      </c>
      <c r="AO52" s="387">
        <v>92</v>
      </c>
      <c r="AP52" s="392">
        <v>8.0321285140562242E-3</v>
      </c>
      <c r="AQ52" s="392">
        <v>5.5723803755299818E-2</v>
      </c>
      <c r="AR52" s="393">
        <v>2.8338709677419356</v>
      </c>
      <c r="AS52" s="393">
        <v>2.8067632850241546</v>
      </c>
      <c r="AT52" s="19">
        <v>1675</v>
      </c>
      <c r="AU52" s="222">
        <v>1400</v>
      </c>
      <c r="AV52" s="19">
        <v>45</v>
      </c>
      <c r="AW52" s="387">
        <v>1445</v>
      </c>
      <c r="AX52" s="394">
        <v>0.86268656716417913</v>
      </c>
      <c r="AY52" s="395">
        <v>1.2361929816280723</v>
      </c>
      <c r="AZ52" s="19">
        <v>45</v>
      </c>
      <c r="BA52" s="394">
        <v>2.6865671641791045E-2</v>
      </c>
      <c r="BB52" s="396">
        <v>0.24670038238559269</v>
      </c>
      <c r="BC52" s="19">
        <v>45</v>
      </c>
      <c r="BD52" s="19">
        <v>70</v>
      </c>
      <c r="BE52" s="387">
        <v>115</v>
      </c>
      <c r="BF52" s="394">
        <v>6.8656716417910449E-2</v>
      </c>
      <c r="BG52" s="396">
        <v>0.40625275986929255</v>
      </c>
      <c r="BH52" s="19">
        <v>60</v>
      </c>
      <c r="BI52" s="212">
        <v>1295</v>
      </c>
      <c r="BJ52" s="222">
        <v>1055</v>
      </c>
      <c r="BK52" s="19">
        <v>85</v>
      </c>
      <c r="BL52" s="387">
        <v>1140</v>
      </c>
      <c r="BM52" s="394">
        <v>0.88030888030888033</v>
      </c>
      <c r="BN52" s="395">
        <v>1.1912163468320438</v>
      </c>
      <c r="BO52" s="19">
        <v>35</v>
      </c>
      <c r="BP52" s="394">
        <v>2.7027027027027029E-2</v>
      </c>
      <c r="BQ52" s="396">
        <v>0.35109154360908063</v>
      </c>
      <c r="BR52" s="19">
        <v>55</v>
      </c>
      <c r="BS52" s="19">
        <v>35</v>
      </c>
      <c r="BT52" s="387">
        <v>90</v>
      </c>
      <c r="BU52" s="394">
        <v>6.9498069498069498E-2</v>
      </c>
      <c r="BV52" s="396">
        <v>0.45290367871013032</v>
      </c>
      <c r="BW52" s="19">
        <v>25</v>
      </c>
      <c r="BX52" s="21" t="s">
        <v>6</v>
      </c>
      <c r="BY52" s="21" t="s">
        <v>6</v>
      </c>
      <c r="BZ52" s="22" t="s">
        <v>6</v>
      </c>
      <c r="CA52" s="99"/>
    </row>
    <row r="53" spans="1:79">
      <c r="A53" s="381"/>
      <c r="B53" s="17" t="s">
        <v>325</v>
      </c>
      <c r="C53" s="17">
        <v>9350133</v>
      </c>
      <c r="D53" s="382"/>
      <c r="E53" s="17"/>
      <c r="F53" s="17"/>
      <c r="G53" s="382"/>
      <c r="H53" s="17"/>
      <c r="I53" s="17"/>
      <c r="J53" s="17"/>
      <c r="K53" s="383"/>
      <c r="L53" s="384" t="s">
        <v>69</v>
      </c>
      <c r="M53" s="191">
        <v>33.28</v>
      </c>
      <c r="N53" s="191">
        <v>33.39</v>
      </c>
      <c r="O53" s="385">
        <v>3328</v>
      </c>
      <c r="P53" s="385">
        <v>3339</v>
      </c>
      <c r="Q53" s="19">
        <v>8454</v>
      </c>
      <c r="R53" s="19">
        <v>7787</v>
      </c>
      <c r="S53" s="19">
        <v>7787</v>
      </c>
      <c r="T53" s="19">
        <v>7467</v>
      </c>
      <c r="U53" s="386">
        <v>6755</v>
      </c>
      <c r="V53" s="113">
        <v>667</v>
      </c>
      <c r="W53" s="387">
        <v>1032</v>
      </c>
      <c r="X53" s="388">
        <v>8.5655579812508029E-2</v>
      </c>
      <c r="Y53" s="388">
        <v>0.15277572168763878</v>
      </c>
      <c r="Z53" s="389">
        <v>254</v>
      </c>
      <c r="AA53" s="389">
        <v>7057.5</v>
      </c>
      <c r="AB53" s="212">
        <v>3668</v>
      </c>
      <c r="AC53" s="386">
        <v>3342</v>
      </c>
      <c r="AD53" s="212">
        <v>3342</v>
      </c>
      <c r="AE53" s="386">
        <v>2831</v>
      </c>
      <c r="AF53" s="18">
        <v>326</v>
      </c>
      <c r="AG53" s="19">
        <v>511</v>
      </c>
      <c r="AH53" s="390">
        <v>9.7546379413524842E-2</v>
      </c>
      <c r="AI53" s="391">
        <v>0.18050158954433063</v>
      </c>
      <c r="AJ53" s="19">
        <v>3555</v>
      </c>
      <c r="AK53" s="386">
        <v>3233</v>
      </c>
      <c r="AL53" s="212">
        <v>3233</v>
      </c>
      <c r="AM53" s="386">
        <v>2727</v>
      </c>
      <c r="AN53" s="387">
        <v>322</v>
      </c>
      <c r="AO53" s="387">
        <v>506</v>
      </c>
      <c r="AP53" s="392">
        <v>9.9597896690380452E-2</v>
      </c>
      <c r="AQ53" s="392">
        <v>0.18555188852218554</v>
      </c>
      <c r="AR53" s="393">
        <v>1.0682091346153846</v>
      </c>
      <c r="AS53" s="393">
        <v>0.96825396825396826</v>
      </c>
      <c r="AT53" s="19">
        <v>3500</v>
      </c>
      <c r="AU53" s="222">
        <v>2710</v>
      </c>
      <c r="AV53" s="19">
        <v>160</v>
      </c>
      <c r="AW53" s="387">
        <v>2870</v>
      </c>
      <c r="AX53" s="394">
        <v>0.82</v>
      </c>
      <c r="AY53" s="395">
        <v>1.1750249552014929</v>
      </c>
      <c r="AZ53" s="19">
        <v>230</v>
      </c>
      <c r="BA53" s="394">
        <v>6.5714285714285711E-2</v>
      </c>
      <c r="BB53" s="396">
        <v>0.60343696707333072</v>
      </c>
      <c r="BC53" s="19">
        <v>160</v>
      </c>
      <c r="BD53" s="19">
        <v>145</v>
      </c>
      <c r="BE53" s="387">
        <v>305</v>
      </c>
      <c r="BF53" s="394">
        <v>8.7142857142857147E-2</v>
      </c>
      <c r="BG53" s="396">
        <v>0.51563820794590021</v>
      </c>
      <c r="BH53" s="19">
        <v>90</v>
      </c>
      <c r="BI53" s="212">
        <v>2945</v>
      </c>
      <c r="BJ53" s="222">
        <v>2410</v>
      </c>
      <c r="BK53" s="19">
        <v>140</v>
      </c>
      <c r="BL53" s="387">
        <v>2550</v>
      </c>
      <c r="BM53" s="394">
        <v>0.86587436332767398</v>
      </c>
      <c r="BN53" s="395">
        <v>1.171683847534065</v>
      </c>
      <c r="BO53" s="19">
        <v>130</v>
      </c>
      <c r="BP53" s="394">
        <v>4.4142614601018676E-2</v>
      </c>
      <c r="BQ53" s="396">
        <v>0.57342965187085826</v>
      </c>
      <c r="BR53" s="19">
        <v>80</v>
      </c>
      <c r="BS53" s="19">
        <v>80</v>
      </c>
      <c r="BT53" s="387">
        <v>160</v>
      </c>
      <c r="BU53" s="394">
        <v>5.4329371816638369E-2</v>
      </c>
      <c r="BV53" s="396">
        <v>0.35405260225896623</v>
      </c>
      <c r="BW53" s="19">
        <v>95</v>
      </c>
      <c r="BX53" s="21" t="s">
        <v>6</v>
      </c>
      <c r="BY53" s="21" t="s">
        <v>6</v>
      </c>
      <c r="BZ53" s="22" t="s">
        <v>6</v>
      </c>
      <c r="CA53" s="99"/>
    </row>
    <row r="54" spans="1:79">
      <c r="A54" s="381" t="s">
        <v>366</v>
      </c>
      <c r="B54" s="17" t="s">
        <v>326</v>
      </c>
      <c r="C54" s="17">
        <v>9350150.0199999996</v>
      </c>
      <c r="D54" s="382"/>
      <c r="E54" s="17"/>
      <c r="F54" s="17"/>
      <c r="G54" s="382">
        <v>9350150.0099999998</v>
      </c>
      <c r="H54" s="398">
        <v>4.2909990000000002E-3</v>
      </c>
      <c r="I54" s="18">
        <v>5233</v>
      </c>
      <c r="J54" s="18">
        <v>2483</v>
      </c>
      <c r="K54" s="399">
        <v>2380</v>
      </c>
      <c r="L54" s="384" t="s">
        <v>71</v>
      </c>
      <c r="M54" s="191">
        <v>12.45</v>
      </c>
      <c r="N54" s="191">
        <v>12.48</v>
      </c>
      <c r="O54" s="385">
        <v>1245</v>
      </c>
      <c r="P54" s="385">
        <v>1248</v>
      </c>
      <c r="Q54" s="19">
        <v>7706</v>
      </c>
      <c r="R54" s="19">
        <v>6563</v>
      </c>
      <c r="S54" s="19">
        <v>6563</v>
      </c>
      <c r="T54" s="19">
        <v>5794</v>
      </c>
      <c r="U54" s="386">
        <v>5178</v>
      </c>
      <c r="V54" s="113">
        <v>1143</v>
      </c>
      <c r="W54" s="387">
        <v>1385</v>
      </c>
      <c r="X54" s="388">
        <v>0.17415815937833307</v>
      </c>
      <c r="Y54" s="388">
        <v>0.26747779065276167</v>
      </c>
      <c r="Z54" s="389">
        <v>619.1</v>
      </c>
      <c r="AA54" s="389">
        <v>7058.5</v>
      </c>
      <c r="AB54" s="212">
        <v>3322</v>
      </c>
      <c r="AC54" s="386">
        <v>2505</v>
      </c>
      <c r="AD54" s="212">
        <v>2505</v>
      </c>
      <c r="AE54" s="386">
        <v>1934</v>
      </c>
      <c r="AF54" s="18">
        <v>817</v>
      </c>
      <c r="AG54" s="19">
        <v>571</v>
      </c>
      <c r="AH54" s="390">
        <v>0.32614770459081838</v>
      </c>
      <c r="AI54" s="391">
        <v>0.29524301964839711</v>
      </c>
      <c r="AJ54" s="19">
        <v>3140</v>
      </c>
      <c r="AK54" s="386">
        <v>2428</v>
      </c>
      <c r="AL54" s="212">
        <v>2428</v>
      </c>
      <c r="AM54" s="386">
        <v>1834</v>
      </c>
      <c r="AN54" s="387">
        <v>712</v>
      </c>
      <c r="AO54" s="387">
        <v>594</v>
      </c>
      <c r="AP54" s="392">
        <v>0.29324546952224051</v>
      </c>
      <c r="AQ54" s="392">
        <v>0.32388222464558342</v>
      </c>
      <c r="AR54" s="393">
        <v>2.5220883534136544</v>
      </c>
      <c r="AS54" s="393">
        <v>1.9455128205128205</v>
      </c>
      <c r="AT54" s="19">
        <v>3060</v>
      </c>
      <c r="AU54" s="222">
        <v>2340</v>
      </c>
      <c r="AV54" s="19">
        <v>150</v>
      </c>
      <c r="AW54" s="387">
        <v>2490</v>
      </c>
      <c r="AX54" s="394">
        <v>0.81372549019607843</v>
      </c>
      <c r="AY54" s="395">
        <v>1.1660338508097072</v>
      </c>
      <c r="AZ54" s="19">
        <v>225</v>
      </c>
      <c r="BA54" s="394">
        <v>7.3529411764705885E-2</v>
      </c>
      <c r="BB54" s="396">
        <v>0.67520120996056832</v>
      </c>
      <c r="BC54" s="19">
        <v>115</v>
      </c>
      <c r="BD54" s="19">
        <v>170</v>
      </c>
      <c r="BE54" s="387">
        <v>285</v>
      </c>
      <c r="BF54" s="394">
        <v>9.3137254901960786E-2</v>
      </c>
      <c r="BG54" s="396">
        <v>0.55110801717136559</v>
      </c>
      <c r="BH54" s="19">
        <v>65</v>
      </c>
      <c r="BI54" s="212">
        <v>3010</v>
      </c>
      <c r="BJ54" s="222">
        <v>2240</v>
      </c>
      <c r="BK54" s="19">
        <v>190</v>
      </c>
      <c r="BL54" s="387">
        <v>2430</v>
      </c>
      <c r="BM54" s="394">
        <v>0.80730897009966773</v>
      </c>
      <c r="BN54" s="395">
        <v>1.0924343303107817</v>
      </c>
      <c r="BO54" s="19">
        <v>205</v>
      </c>
      <c r="BP54" s="394">
        <v>6.8106312292358806E-2</v>
      </c>
      <c r="BQ54" s="396">
        <v>0.88472736155311504</v>
      </c>
      <c r="BR54" s="19">
        <v>135</v>
      </c>
      <c r="BS54" s="19">
        <v>115</v>
      </c>
      <c r="BT54" s="387">
        <v>250</v>
      </c>
      <c r="BU54" s="394">
        <v>8.3056478405315617E-2</v>
      </c>
      <c r="BV54" s="396">
        <v>0.54126085633962606</v>
      </c>
      <c r="BW54" s="19">
        <v>120</v>
      </c>
      <c r="BX54" s="21" t="s">
        <v>6</v>
      </c>
      <c r="BY54" s="21" t="s">
        <v>6</v>
      </c>
      <c r="BZ54" s="22" t="s">
        <v>6</v>
      </c>
      <c r="CA54" s="99"/>
    </row>
    <row r="55" spans="1:79">
      <c r="A55" s="422" t="s">
        <v>364</v>
      </c>
      <c r="B55" s="423" t="s">
        <v>327</v>
      </c>
      <c r="C55" s="423">
        <v>9350150.0299999993</v>
      </c>
      <c r="D55" s="424"/>
      <c r="E55" s="423"/>
      <c r="F55" s="425"/>
      <c r="G55" s="424">
        <v>9350150.0099999998</v>
      </c>
      <c r="H55" s="426">
        <v>4.2909990000000002E-3</v>
      </c>
      <c r="I55" s="427">
        <v>5233</v>
      </c>
      <c r="J55" s="427">
        <v>2483</v>
      </c>
      <c r="K55" s="428">
        <v>2380</v>
      </c>
      <c r="L55" s="425"/>
      <c r="M55" s="429">
        <v>0.22</v>
      </c>
      <c r="N55" s="429">
        <v>0.22</v>
      </c>
      <c r="O55" s="430">
        <v>22</v>
      </c>
      <c r="P55" s="430">
        <v>22</v>
      </c>
      <c r="Q55" s="431">
        <v>120</v>
      </c>
      <c r="R55" s="325" t="s">
        <v>94</v>
      </c>
      <c r="S55" s="431"/>
      <c r="T55" s="431"/>
      <c r="U55" s="325" t="s">
        <v>94</v>
      </c>
      <c r="V55" s="432"/>
      <c r="W55" s="433"/>
      <c r="X55" s="434"/>
      <c r="Y55" s="434"/>
      <c r="Z55" s="435">
        <v>554.29999999999995</v>
      </c>
      <c r="AA55" s="435">
        <v>7059.5</v>
      </c>
      <c r="AB55" s="436">
        <v>41</v>
      </c>
      <c r="AC55" s="437">
        <v>0</v>
      </c>
      <c r="AD55" s="436"/>
      <c r="AE55" s="325" t="s">
        <v>94</v>
      </c>
      <c r="AF55" s="438">
        <v>41</v>
      </c>
      <c r="AG55" s="431"/>
      <c r="AH55" s="439"/>
      <c r="AI55" s="440"/>
      <c r="AJ55" s="431">
        <v>39</v>
      </c>
      <c r="AK55" s="437">
        <v>0</v>
      </c>
      <c r="AL55" s="436">
        <v>0</v>
      </c>
      <c r="AM55" s="325" t="s">
        <v>94</v>
      </c>
      <c r="AN55" s="433">
        <v>39</v>
      </c>
      <c r="AO55" s="433"/>
      <c r="AP55" s="441"/>
      <c r="AQ55" s="441"/>
      <c r="AR55" s="442">
        <v>1.7727272727272727</v>
      </c>
      <c r="AS55" s="442">
        <v>0</v>
      </c>
      <c r="AT55" s="431"/>
      <c r="AU55" s="443"/>
      <c r="AV55" s="431"/>
      <c r="AW55" s="433">
        <v>0</v>
      </c>
      <c r="AX55" s="444"/>
      <c r="AY55" s="445"/>
      <c r="AZ55" s="431"/>
      <c r="BA55" s="444"/>
      <c r="BB55" s="446"/>
      <c r="BC55" s="431"/>
      <c r="BD55" s="431"/>
      <c r="BE55" s="433">
        <v>0</v>
      </c>
      <c r="BF55" s="444"/>
      <c r="BG55" s="446"/>
      <c r="BH55" s="431"/>
      <c r="BI55" s="436">
        <v>35</v>
      </c>
      <c r="BJ55" s="443">
        <v>20</v>
      </c>
      <c r="BK55" s="431">
        <v>0</v>
      </c>
      <c r="BL55" s="433">
        <v>20</v>
      </c>
      <c r="BM55" s="444">
        <v>0.5714285714285714</v>
      </c>
      <c r="BN55" s="445">
        <v>0.7732456988208003</v>
      </c>
      <c r="BO55" s="431">
        <v>0</v>
      </c>
      <c r="BP55" s="444">
        <v>0</v>
      </c>
      <c r="BQ55" s="446">
        <v>0</v>
      </c>
      <c r="BR55" s="431">
        <v>0</v>
      </c>
      <c r="BS55" s="431">
        <v>0</v>
      </c>
      <c r="BT55" s="433">
        <v>0</v>
      </c>
      <c r="BU55" s="444">
        <v>0</v>
      </c>
      <c r="BV55" s="446">
        <v>0</v>
      </c>
      <c r="BW55" s="431">
        <v>0</v>
      </c>
      <c r="BX55" s="447" t="s">
        <v>93</v>
      </c>
      <c r="BY55" s="98" t="s">
        <v>93</v>
      </c>
      <c r="BZ55" s="22" t="s">
        <v>6</v>
      </c>
      <c r="CA55" s="99"/>
    </row>
    <row r="56" spans="1:79">
      <c r="A56" s="381"/>
      <c r="B56" s="17" t="s">
        <v>329</v>
      </c>
      <c r="C56" s="17">
        <v>9350150.0399999991</v>
      </c>
      <c r="D56" s="382"/>
      <c r="E56" s="17"/>
      <c r="F56" s="384"/>
      <c r="G56" s="382">
        <v>9350150.0099999998</v>
      </c>
      <c r="H56" s="398">
        <v>0.31037991799999998</v>
      </c>
      <c r="I56" s="400">
        <v>5233</v>
      </c>
      <c r="J56" s="400">
        <v>2483</v>
      </c>
      <c r="K56" s="401">
        <v>2380</v>
      </c>
      <c r="L56" s="384"/>
      <c r="M56" s="191">
        <v>0.71</v>
      </c>
      <c r="N56" s="191">
        <v>0.71</v>
      </c>
      <c r="O56" s="385">
        <v>71</v>
      </c>
      <c r="P56" s="385">
        <v>71</v>
      </c>
      <c r="Q56" s="19">
        <v>1839</v>
      </c>
      <c r="R56" s="19">
        <v>1842</v>
      </c>
      <c r="S56" s="19">
        <v>1842</v>
      </c>
      <c r="T56" s="19">
        <v>1678</v>
      </c>
      <c r="U56" s="386">
        <v>1624.2181108939999</v>
      </c>
      <c r="V56" s="113">
        <v>-3</v>
      </c>
      <c r="W56" s="387">
        <v>217.78188910600011</v>
      </c>
      <c r="X56" s="388">
        <v>-1.6286644951140066E-3</v>
      </c>
      <c r="Y56" s="388">
        <v>0.13408414032899121</v>
      </c>
      <c r="Z56" s="389">
        <v>2590.1</v>
      </c>
      <c r="AA56" s="389">
        <v>7060.5</v>
      </c>
      <c r="AB56" s="212">
        <v>991</v>
      </c>
      <c r="AC56" s="386">
        <v>917</v>
      </c>
      <c r="AD56" s="212">
        <v>917</v>
      </c>
      <c r="AE56" s="386">
        <v>770.67333639399999</v>
      </c>
      <c r="AF56" s="18">
        <v>74</v>
      </c>
      <c r="AG56" s="19">
        <v>146.32666360600001</v>
      </c>
      <c r="AH56" s="390">
        <v>8.0697928026172303E-2</v>
      </c>
      <c r="AI56" s="391">
        <v>0.18986859502713066</v>
      </c>
      <c r="AJ56" s="19">
        <v>936</v>
      </c>
      <c r="AK56" s="386">
        <v>891</v>
      </c>
      <c r="AL56" s="212">
        <v>891</v>
      </c>
      <c r="AM56" s="386">
        <v>738.70420483999999</v>
      </c>
      <c r="AN56" s="387">
        <v>45</v>
      </c>
      <c r="AO56" s="387">
        <v>152.29579516000001</v>
      </c>
      <c r="AP56" s="392">
        <v>5.0505050505050504E-2</v>
      </c>
      <c r="AQ56" s="392">
        <v>0.20616614087500232</v>
      </c>
      <c r="AR56" s="393">
        <v>13.183098591549296</v>
      </c>
      <c r="AS56" s="393">
        <v>12.549295774647888</v>
      </c>
      <c r="AT56" s="19">
        <v>710</v>
      </c>
      <c r="AU56" s="222">
        <v>495</v>
      </c>
      <c r="AV56" s="19">
        <v>30</v>
      </c>
      <c r="AW56" s="387">
        <v>525</v>
      </c>
      <c r="AX56" s="394">
        <v>0.73943661971830987</v>
      </c>
      <c r="AY56" s="395">
        <v>1.0595810743400613</v>
      </c>
      <c r="AZ56" s="19">
        <v>105</v>
      </c>
      <c r="BA56" s="394">
        <v>0.14788732394366197</v>
      </c>
      <c r="BB56" s="396">
        <v>1.3580103208784386</v>
      </c>
      <c r="BC56" s="19">
        <v>50</v>
      </c>
      <c r="BD56" s="19">
        <v>25</v>
      </c>
      <c r="BE56" s="387">
        <v>75</v>
      </c>
      <c r="BF56" s="394">
        <v>0.10563380281690141</v>
      </c>
      <c r="BG56" s="396">
        <v>0.6250520876739728</v>
      </c>
      <c r="BH56" s="19">
        <v>10</v>
      </c>
      <c r="BI56" s="212">
        <v>650</v>
      </c>
      <c r="BJ56" s="222">
        <v>435</v>
      </c>
      <c r="BK56" s="19">
        <v>40</v>
      </c>
      <c r="BL56" s="387">
        <v>475</v>
      </c>
      <c r="BM56" s="394">
        <v>0.73076923076923073</v>
      </c>
      <c r="BN56" s="395">
        <v>0.98886228791506192</v>
      </c>
      <c r="BO56" s="19">
        <v>80</v>
      </c>
      <c r="BP56" s="394">
        <v>0.12307692307692308</v>
      </c>
      <c r="BQ56" s="396">
        <v>1.598816875512121</v>
      </c>
      <c r="BR56" s="19">
        <v>70</v>
      </c>
      <c r="BS56" s="19">
        <v>10</v>
      </c>
      <c r="BT56" s="387">
        <v>80</v>
      </c>
      <c r="BU56" s="394">
        <v>0.12307692307692308</v>
      </c>
      <c r="BV56" s="396">
        <v>0.80206531819435045</v>
      </c>
      <c r="BW56" s="19">
        <v>15</v>
      </c>
      <c r="BX56" s="21" t="s">
        <v>6</v>
      </c>
      <c r="BY56" s="21" t="s">
        <v>6</v>
      </c>
      <c r="BZ56" s="22" t="s">
        <v>6</v>
      </c>
      <c r="CA56" s="99" t="s">
        <v>368</v>
      </c>
    </row>
    <row r="57" spans="1:79">
      <c r="A57" s="381"/>
      <c r="B57" s="17" t="s">
        <v>330</v>
      </c>
      <c r="C57" s="17">
        <v>9350150.0500000007</v>
      </c>
      <c r="D57" s="382"/>
      <c r="E57" s="17"/>
      <c r="F57" s="17"/>
      <c r="G57" s="382">
        <v>9350150.0099999998</v>
      </c>
      <c r="H57" s="398">
        <v>0.68532908199999998</v>
      </c>
      <c r="I57" s="18">
        <v>5233</v>
      </c>
      <c r="J57" s="18">
        <v>2483</v>
      </c>
      <c r="K57" s="399">
        <v>2380</v>
      </c>
      <c r="L57" s="384"/>
      <c r="M57" s="191">
        <v>1.88</v>
      </c>
      <c r="N57" s="191">
        <v>1.88</v>
      </c>
      <c r="O57" s="385">
        <v>188</v>
      </c>
      <c r="P57" s="385">
        <v>188</v>
      </c>
      <c r="Q57" s="19">
        <v>3869</v>
      </c>
      <c r="R57" s="19">
        <v>3845</v>
      </c>
      <c r="S57" s="19">
        <v>3845</v>
      </c>
      <c r="T57" s="19">
        <v>3587</v>
      </c>
      <c r="U57" s="386">
        <v>3586.327086106</v>
      </c>
      <c r="V57" s="113">
        <v>24</v>
      </c>
      <c r="W57" s="387">
        <v>258.67291389399998</v>
      </c>
      <c r="X57" s="388">
        <v>6.2418725617685309E-3</v>
      </c>
      <c r="Y57" s="388">
        <v>7.2127529832998194E-2</v>
      </c>
      <c r="Z57" s="389">
        <v>2053</v>
      </c>
      <c r="AA57" s="389">
        <v>7061.5</v>
      </c>
      <c r="AB57" s="212">
        <v>1853</v>
      </c>
      <c r="AC57" s="386">
        <v>1794</v>
      </c>
      <c r="AD57" s="212">
        <v>1794</v>
      </c>
      <c r="AE57" s="386">
        <v>1701.6721106059999</v>
      </c>
      <c r="AF57" s="18">
        <v>59</v>
      </c>
      <c r="AG57" s="19">
        <v>92.327889394000067</v>
      </c>
      <c r="AH57" s="390">
        <v>3.2887402452619841E-2</v>
      </c>
      <c r="AI57" s="391">
        <v>5.4257156133986489E-2</v>
      </c>
      <c r="AJ57" s="19">
        <v>1775</v>
      </c>
      <c r="AK57" s="386">
        <v>1726</v>
      </c>
      <c r="AL57" s="212">
        <v>1726</v>
      </c>
      <c r="AM57" s="386">
        <v>1631.08321516</v>
      </c>
      <c r="AN57" s="387">
        <v>49</v>
      </c>
      <c r="AO57" s="387">
        <v>94.916784839999991</v>
      </c>
      <c r="AP57" s="392">
        <v>2.8389339513325607E-2</v>
      </c>
      <c r="AQ57" s="392">
        <v>5.8192484575772668E-2</v>
      </c>
      <c r="AR57" s="393">
        <v>9.4414893617021285</v>
      </c>
      <c r="AS57" s="393">
        <v>9.1808510638297864</v>
      </c>
      <c r="AT57" s="19">
        <v>1835</v>
      </c>
      <c r="AU57" s="222">
        <v>1225</v>
      </c>
      <c r="AV57" s="19">
        <v>160</v>
      </c>
      <c r="AW57" s="387">
        <v>1385</v>
      </c>
      <c r="AX57" s="394">
        <v>0.75476839237057225</v>
      </c>
      <c r="AY57" s="395">
        <v>1.0815508493082127</v>
      </c>
      <c r="AZ57" s="19">
        <v>205</v>
      </c>
      <c r="BA57" s="394">
        <v>0.11171662125340599</v>
      </c>
      <c r="BB57" s="396">
        <v>1.0258642906648852</v>
      </c>
      <c r="BC57" s="19">
        <v>115</v>
      </c>
      <c r="BD57" s="19">
        <v>90</v>
      </c>
      <c r="BE57" s="387">
        <v>205</v>
      </c>
      <c r="BF57" s="394">
        <v>0.11171662125340599</v>
      </c>
      <c r="BG57" s="396">
        <v>0.66104509617399987</v>
      </c>
      <c r="BH57" s="19">
        <v>30</v>
      </c>
      <c r="BI57" s="212">
        <v>1345</v>
      </c>
      <c r="BJ57" s="222">
        <v>925</v>
      </c>
      <c r="BK57" s="19">
        <v>60</v>
      </c>
      <c r="BL57" s="387">
        <v>985</v>
      </c>
      <c r="BM57" s="394">
        <v>0.73234200743494426</v>
      </c>
      <c r="BN57" s="395">
        <v>0.9909905378010071</v>
      </c>
      <c r="BO57" s="19">
        <v>150</v>
      </c>
      <c r="BP57" s="394">
        <v>0.11152416356877323</v>
      </c>
      <c r="BQ57" s="396">
        <v>1.4487420572716709</v>
      </c>
      <c r="BR57" s="19">
        <v>105</v>
      </c>
      <c r="BS57" s="19">
        <v>65</v>
      </c>
      <c r="BT57" s="387">
        <v>170</v>
      </c>
      <c r="BU57" s="394">
        <v>0.12639405204460966</v>
      </c>
      <c r="BV57" s="396">
        <v>0.82368232026464416</v>
      </c>
      <c r="BW57" s="19">
        <v>40</v>
      </c>
      <c r="BX57" s="21" t="s">
        <v>6</v>
      </c>
      <c r="BY57" s="21" t="s">
        <v>6</v>
      </c>
      <c r="BZ57" s="22" t="s">
        <v>6</v>
      </c>
      <c r="CA57" s="99"/>
    </row>
    <row r="58" spans="1:79">
      <c r="A58" s="381" t="s">
        <v>107</v>
      </c>
      <c r="B58" s="17" t="s">
        <v>331</v>
      </c>
      <c r="C58" s="17">
        <v>9350151.0199999996</v>
      </c>
      <c r="D58" s="382"/>
      <c r="E58" s="17"/>
      <c r="F58" s="17"/>
      <c r="G58" s="382"/>
      <c r="H58" s="398"/>
      <c r="I58" s="18"/>
      <c r="J58" s="18"/>
      <c r="K58" s="399"/>
      <c r="L58" s="384" t="s">
        <v>72</v>
      </c>
      <c r="M58" s="191">
        <v>6.43</v>
      </c>
      <c r="N58" s="191">
        <v>6.39</v>
      </c>
      <c r="O58" s="385">
        <v>643</v>
      </c>
      <c r="P58" s="385">
        <v>639</v>
      </c>
      <c r="Q58" s="19">
        <v>14026</v>
      </c>
      <c r="R58" s="19">
        <v>9363</v>
      </c>
      <c r="S58" s="19">
        <v>9363</v>
      </c>
      <c r="T58" s="19">
        <v>7803</v>
      </c>
      <c r="U58" s="386">
        <v>6336</v>
      </c>
      <c r="V58" s="113">
        <v>4663</v>
      </c>
      <c r="W58" s="387">
        <v>3027</v>
      </c>
      <c r="X58" s="388">
        <v>0.49802413756274699</v>
      </c>
      <c r="Y58" s="388">
        <v>0.4777462121212121</v>
      </c>
      <c r="Z58" s="389">
        <v>2181.6999999999998</v>
      </c>
      <c r="AA58" s="389">
        <v>7062.5</v>
      </c>
      <c r="AB58" s="212">
        <v>6601</v>
      </c>
      <c r="AC58" s="386">
        <v>4129</v>
      </c>
      <c r="AD58" s="212">
        <v>4129</v>
      </c>
      <c r="AE58" s="386">
        <v>2675</v>
      </c>
      <c r="AF58" s="18">
        <v>2472</v>
      </c>
      <c r="AG58" s="19">
        <v>1454</v>
      </c>
      <c r="AH58" s="390">
        <v>0.59869217728263502</v>
      </c>
      <c r="AI58" s="391">
        <v>0.54355140186915885</v>
      </c>
      <c r="AJ58" s="19">
        <v>6318</v>
      </c>
      <c r="AK58" s="386">
        <v>3964</v>
      </c>
      <c r="AL58" s="212">
        <v>3964</v>
      </c>
      <c r="AM58" s="386">
        <v>2573</v>
      </c>
      <c r="AN58" s="387">
        <v>2354</v>
      </c>
      <c r="AO58" s="387">
        <v>1391</v>
      </c>
      <c r="AP58" s="392">
        <v>0.59384460141271445</v>
      </c>
      <c r="AQ58" s="392">
        <v>0.54061406917994559</v>
      </c>
      <c r="AR58" s="393">
        <v>9.8258164852255057</v>
      </c>
      <c r="AS58" s="393">
        <v>6.2034428794992174</v>
      </c>
      <c r="AT58" s="19">
        <v>4730</v>
      </c>
      <c r="AU58" s="222">
        <v>3545</v>
      </c>
      <c r="AV58" s="19">
        <v>230</v>
      </c>
      <c r="AW58" s="387">
        <v>3775</v>
      </c>
      <c r="AX58" s="394">
        <v>0.79809725158562372</v>
      </c>
      <c r="AY58" s="395">
        <v>1.1436392527936976</v>
      </c>
      <c r="AZ58" s="19">
        <v>470</v>
      </c>
      <c r="BA58" s="394">
        <v>9.9365750528541227E-2</v>
      </c>
      <c r="BB58" s="396">
        <v>0.91244949980294976</v>
      </c>
      <c r="BC58" s="19">
        <v>295</v>
      </c>
      <c r="BD58" s="19">
        <v>125</v>
      </c>
      <c r="BE58" s="387">
        <v>420</v>
      </c>
      <c r="BF58" s="394">
        <v>8.8794926004228336E-2</v>
      </c>
      <c r="BG58" s="396">
        <v>0.52541376333862921</v>
      </c>
      <c r="BH58" s="19">
        <v>75</v>
      </c>
      <c r="BI58" s="212">
        <v>6270</v>
      </c>
      <c r="BJ58" s="222">
        <v>4555</v>
      </c>
      <c r="BK58" s="19">
        <v>375</v>
      </c>
      <c r="BL58" s="387">
        <v>4930</v>
      </c>
      <c r="BM58" s="394">
        <v>0.78628389154704947</v>
      </c>
      <c r="BN58" s="395">
        <v>1.0639836150839641</v>
      </c>
      <c r="BO58" s="19">
        <v>425</v>
      </c>
      <c r="BP58" s="394">
        <v>6.778309409888357E-2</v>
      </c>
      <c r="BQ58" s="396">
        <v>0.88052863209773402</v>
      </c>
      <c r="BR58" s="19">
        <v>615</v>
      </c>
      <c r="BS58" s="19">
        <v>155</v>
      </c>
      <c r="BT58" s="387">
        <v>770</v>
      </c>
      <c r="BU58" s="394">
        <v>0.12280701754385964</v>
      </c>
      <c r="BV58" s="396">
        <v>0.80030640302287159</v>
      </c>
      <c r="BW58" s="19">
        <v>150</v>
      </c>
      <c r="BX58" s="21" t="s">
        <v>6</v>
      </c>
      <c r="BY58" s="21" t="s">
        <v>6</v>
      </c>
      <c r="BZ58" s="22" t="s">
        <v>6</v>
      </c>
      <c r="CA58" s="99"/>
    </row>
    <row r="59" spans="1:79">
      <c r="A59" s="381" t="s">
        <v>108</v>
      </c>
      <c r="B59" s="17" t="s">
        <v>332</v>
      </c>
      <c r="C59" s="17">
        <v>9350151.0299999993</v>
      </c>
      <c r="D59" s="382"/>
      <c r="E59" s="17"/>
      <c r="F59" s="17"/>
      <c r="G59" s="382"/>
      <c r="H59" s="398"/>
      <c r="I59" s="18"/>
      <c r="J59" s="18"/>
      <c r="K59" s="399"/>
      <c r="L59" s="384" t="s">
        <v>73</v>
      </c>
      <c r="M59" s="191">
        <v>16.739999999999998</v>
      </c>
      <c r="N59" s="191">
        <v>16.72</v>
      </c>
      <c r="O59" s="385">
        <v>1673.9999999999998</v>
      </c>
      <c r="P59" s="385">
        <v>1672</v>
      </c>
      <c r="Q59" s="19">
        <v>12563</v>
      </c>
      <c r="R59" s="19">
        <v>10030</v>
      </c>
      <c r="S59" s="19">
        <v>10030</v>
      </c>
      <c r="T59" s="19">
        <v>8791</v>
      </c>
      <c r="U59" s="386">
        <v>6245</v>
      </c>
      <c r="V59" s="113">
        <v>2533</v>
      </c>
      <c r="W59" s="387">
        <v>3785</v>
      </c>
      <c r="X59" s="388">
        <v>0.25254237288135595</v>
      </c>
      <c r="Y59" s="388">
        <v>0.60608486789431548</v>
      </c>
      <c r="Z59" s="389">
        <v>750.3</v>
      </c>
      <c r="AA59" s="389">
        <v>7063.5</v>
      </c>
      <c r="AB59" s="212">
        <v>5321</v>
      </c>
      <c r="AC59" s="386">
        <v>4243</v>
      </c>
      <c r="AD59" s="212">
        <v>4243</v>
      </c>
      <c r="AE59" s="386">
        <v>2486</v>
      </c>
      <c r="AF59" s="18">
        <v>1078</v>
      </c>
      <c r="AG59" s="19">
        <v>1757</v>
      </c>
      <c r="AH59" s="390">
        <v>0.25406551967947205</v>
      </c>
      <c r="AI59" s="391">
        <v>0.70675784392598551</v>
      </c>
      <c r="AJ59" s="19">
        <v>5055</v>
      </c>
      <c r="AK59" s="386">
        <v>3897</v>
      </c>
      <c r="AL59" s="212">
        <v>3897</v>
      </c>
      <c r="AM59" s="386">
        <v>2337</v>
      </c>
      <c r="AN59" s="387">
        <v>1158</v>
      </c>
      <c r="AO59" s="387">
        <v>1560</v>
      </c>
      <c r="AP59" s="392">
        <v>0.29715165511932257</v>
      </c>
      <c r="AQ59" s="392">
        <v>0.66752246469833121</v>
      </c>
      <c r="AR59" s="393">
        <v>3.0197132616487461</v>
      </c>
      <c r="AS59" s="393">
        <v>2.3307416267942584</v>
      </c>
      <c r="AT59" s="19">
        <v>5070</v>
      </c>
      <c r="AU59" s="222">
        <v>4195</v>
      </c>
      <c r="AV59" s="19">
        <v>245</v>
      </c>
      <c r="AW59" s="387">
        <v>4440</v>
      </c>
      <c r="AX59" s="394">
        <v>0.87573964497041423</v>
      </c>
      <c r="AY59" s="395">
        <v>1.2548974842677223</v>
      </c>
      <c r="AZ59" s="19">
        <v>190</v>
      </c>
      <c r="BA59" s="394">
        <v>3.7475345167652857E-2</v>
      </c>
      <c r="BB59" s="396">
        <v>0.34412621825209239</v>
      </c>
      <c r="BC59" s="19">
        <v>215</v>
      </c>
      <c r="BD59" s="19">
        <v>115</v>
      </c>
      <c r="BE59" s="387">
        <v>330</v>
      </c>
      <c r="BF59" s="394">
        <v>6.5088757396449703E-2</v>
      </c>
      <c r="BG59" s="396">
        <v>0.38514057631035326</v>
      </c>
      <c r="BH59" s="19">
        <v>100</v>
      </c>
      <c r="BI59" s="212">
        <v>5330</v>
      </c>
      <c r="BJ59" s="222">
        <v>4415</v>
      </c>
      <c r="BK59" s="19">
        <v>275</v>
      </c>
      <c r="BL59" s="387">
        <v>4690</v>
      </c>
      <c r="BM59" s="394">
        <v>0.87992495309568475</v>
      </c>
      <c r="BN59" s="395">
        <v>1.1906968242160823</v>
      </c>
      <c r="BO59" s="19">
        <v>285</v>
      </c>
      <c r="BP59" s="394">
        <v>5.3470919324577863E-2</v>
      </c>
      <c r="BQ59" s="396">
        <v>0.69460794134291837</v>
      </c>
      <c r="BR59" s="19">
        <v>140</v>
      </c>
      <c r="BS59" s="19">
        <v>90</v>
      </c>
      <c r="BT59" s="387">
        <v>230</v>
      </c>
      <c r="BU59" s="394">
        <v>4.3151969981238276E-2</v>
      </c>
      <c r="BV59" s="396">
        <v>0.28121192558643388</v>
      </c>
      <c r="BW59" s="19">
        <v>120</v>
      </c>
      <c r="BX59" s="21" t="s">
        <v>6</v>
      </c>
      <c r="BY59" s="21" t="s">
        <v>6</v>
      </c>
      <c r="BZ59" s="22" t="s">
        <v>6</v>
      </c>
      <c r="CA59" s="99"/>
    </row>
    <row r="60" spans="1:79">
      <c r="A60" s="381"/>
      <c r="B60" s="17" t="s">
        <v>333</v>
      </c>
      <c r="C60" s="17">
        <v>9350151.0399999991</v>
      </c>
      <c r="D60" s="382"/>
      <c r="E60" s="17"/>
      <c r="F60" s="384"/>
      <c r="G60" s="382"/>
      <c r="H60" s="398"/>
      <c r="I60" s="400"/>
      <c r="J60" s="400"/>
      <c r="K60" s="401"/>
      <c r="L60" s="384" t="s">
        <v>74</v>
      </c>
      <c r="M60" s="191">
        <v>3.25</v>
      </c>
      <c r="N60" s="191">
        <v>3.25</v>
      </c>
      <c r="O60" s="385">
        <v>325</v>
      </c>
      <c r="P60" s="385">
        <v>325</v>
      </c>
      <c r="Q60" s="19">
        <v>9133</v>
      </c>
      <c r="R60" s="19">
        <v>8229</v>
      </c>
      <c r="S60" s="19">
        <v>8229</v>
      </c>
      <c r="T60" s="19">
        <v>7281</v>
      </c>
      <c r="U60" s="386">
        <v>6177</v>
      </c>
      <c r="V60" s="113">
        <v>904</v>
      </c>
      <c r="W60" s="387">
        <v>2052</v>
      </c>
      <c r="X60" s="388">
        <v>0.10985538947624256</v>
      </c>
      <c r="Y60" s="388">
        <v>0.3322000971345313</v>
      </c>
      <c r="Z60" s="389">
        <v>2808.1</v>
      </c>
      <c r="AA60" s="389">
        <v>7064.5</v>
      </c>
      <c r="AB60" s="212">
        <v>3870</v>
      </c>
      <c r="AC60" s="386">
        <v>3494</v>
      </c>
      <c r="AD60" s="212">
        <v>3494</v>
      </c>
      <c r="AE60" s="386">
        <v>2489</v>
      </c>
      <c r="AF60" s="18">
        <v>376</v>
      </c>
      <c r="AG60" s="19">
        <v>1005</v>
      </c>
      <c r="AH60" s="390">
        <v>0.10761305094447625</v>
      </c>
      <c r="AI60" s="391">
        <v>0.40377661711530738</v>
      </c>
      <c r="AJ60" s="19">
        <v>3682</v>
      </c>
      <c r="AK60" s="386">
        <v>3402</v>
      </c>
      <c r="AL60" s="212">
        <v>3402</v>
      </c>
      <c r="AM60" s="386">
        <v>2363</v>
      </c>
      <c r="AN60" s="387">
        <v>280</v>
      </c>
      <c r="AO60" s="387">
        <v>1039</v>
      </c>
      <c r="AP60" s="392">
        <v>8.2304526748971193E-2</v>
      </c>
      <c r="AQ60" s="392">
        <v>0.43969530258146422</v>
      </c>
      <c r="AR60" s="393">
        <v>11.329230769230769</v>
      </c>
      <c r="AS60" s="393">
        <v>10.467692307692309</v>
      </c>
      <c r="AT60" s="19">
        <v>4405</v>
      </c>
      <c r="AU60" s="222">
        <v>3405</v>
      </c>
      <c r="AV60" s="19">
        <v>220</v>
      </c>
      <c r="AW60" s="387">
        <v>3625</v>
      </c>
      <c r="AX60" s="394">
        <v>0.82292849035187288</v>
      </c>
      <c r="AY60" s="395">
        <v>1.1792213567191971</v>
      </c>
      <c r="AZ60" s="19">
        <v>355</v>
      </c>
      <c r="BA60" s="394">
        <v>8.0590238365493755E-2</v>
      </c>
      <c r="BB60" s="396">
        <v>0.74003891979333114</v>
      </c>
      <c r="BC60" s="19">
        <v>215</v>
      </c>
      <c r="BD60" s="19">
        <v>120</v>
      </c>
      <c r="BE60" s="387">
        <v>335</v>
      </c>
      <c r="BF60" s="394">
        <v>7.6049943246311008E-2</v>
      </c>
      <c r="BG60" s="396">
        <v>0.44999966417935505</v>
      </c>
      <c r="BH60" s="19">
        <v>100</v>
      </c>
      <c r="BI60" s="212">
        <v>3850</v>
      </c>
      <c r="BJ60" s="222">
        <v>2930</v>
      </c>
      <c r="BK60" s="19">
        <v>310</v>
      </c>
      <c r="BL60" s="387">
        <v>3240</v>
      </c>
      <c r="BM60" s="394">
        <v>0.84155844155844151</v>
      </c>
      <c r="BN60" s="395">
        <v>1.1387800291724512</v>
      </c>
      <c r="BO60" s="19">
        <v>135</v>
      </c>
      <c r="BP60" s="394">
        <v>3.5064935064935063E-2</v>
      </c>
      <c r="BQ60" s="396">
        <v>0.45550708060450845</v>
      </c>
      <c r="BR60" s="19">
        <v>220</v>
      </c>
      <c r="BS60" s="19">
        <v>120</v>
      </c>
      <c r="BT60" s="387">
        <v>340</v>
      </c>
      <c r="BU60" s="394">
        <v>8.8311688311688313E-2</v>
      </c>
      <c r="BV60" s="396">
        <v>0.57550790688620601</v>
      </c>
      <c r="BW60" s="19">
        <v>140</v>
      </c>
      <c r="BX60" s="21" t="s">
        <v>6</v>
      </c>
      <c r="BY60" s="21" t="s">
        <v>6</v>
      </c>
      <c r="BZ60" s="22" t="s">
        <v>6</v>
      </c>
      <c r="CA60" s="99"/>
    </row>
    <row r="61" spans="1:79">
      <c r="A61" s="381"/>
      <c r="B61" s="17" t="s">
        <v>334</v>
      </c>
      <c r="C61" s="17">
        <v>9350152</v>
      </c>
      <c r="D61" s="382"/>
      <c r="E61" s="17"/>
      <c r="F61" s="384"/>
      <c r="G61" s="382"/>
      <c r="H61" s="398"/>
      <c r="I61" s="400"/>
      <c r="J61" s="400"/>
      <c r="K61" s="401"/>
      <c r="L61" s="384" t="s">
        <v>75</v>
      </c>
      <c r="M61" s="191">
        <v>3.53</v>
      </c>
      <c r="N61" s="191">
        <v>3.53</v>
      </c>
      <c r="O61" s="385">
        <v>353</v>
      </c>
      <c r="P61" s="385">
        <v>353</v>
      </c>
      <c r="Q61" s="19">
        <v>6121</v>
      </c>
      <c r="R61" s="19">
        <v>5827</v>
      </c>
      <c r="S61" s="19">
        <v>5827</v>
      </c>
      <c r="T61" s="19">
        <v>5712</v>
      </c>
      <c r="U61" s="386">
        <v>5443</v>
      </c>
      <c r="V61" s="113">
        <v>294</v>
      </c>
      <c r="W61" s="387">
        <v>384</v>
      </c>
      <c r="X61" s="388">
        <v>5.0454779474858415E-2</v>
      </c>
      <c r="Y61" s="388">
        <v>7.0549329413926137E-2</v>
      </c>
      <c r="Z61" s="389">
        <v>1733.5</v>
      </c>
      <c r="AA61" s="389">
        <v>7065.5</v>
      </c>
      <c r="AB61" s="212">
        <v>2511</v>
      </c>
      <c r="AC61" s="386">
        <v>2373</v>
      </c>
      <c r="AD61" s="212">
        <v>2373</v>
      </c>
      <c r="AE61" s="386">
        <v>2256</v>
      </c>
      <c r="AF61" s="18">
        <v>138</v>
      </c>
      <c r="AG61" s="19">
        <v>117</v>
      </c>
      <c r="AH61" s="390">
        <v>5.8154235145385591E-2</v>
      </c>
      <c r="AI61" s="391">
        <v>5.1861702127659573E-2</v>
      </c>
      <c r="AJ61" s="19">
        <v>2445</v>
      </c>
      <c r="AK61" s="386">
        <v>2316</v>
      </c>
      <c r="AL61" s="212">
        <v>2316</v>
      </c>
      <c r="AM61" s="386">
        <v>2158</v>
      </c>
      <c r="AN61" s="387">
        <v>129</v>
      </c>
      <c r="AO61" s="387">
        <v>158</v>
      </c>
      <c r="AP61" s="392">
        <v>5.5699481865284971E-2</v>
      </c>
      <c r="AQ61" s="392">
        <v>7.3215940685820199E-2</v>
      </c>
      <c r="AR61" s="393">
        <v>6.9263456090651561</v>
      </c>
      <c r="AS61" s="393">
        <v>6.5609065155807365</v>
      </c>
      <c r="AT61" s="19">
        <v>2800</v>
      </c>
      <c r="AU61" s="222">
        <v>2195</v>
      </c>
      <c r="AV61" s="19">
        <v>125</v>
      </c>
      <c r="AW61" s="387">
        <v>2320</v>
      </c>
      <c r="AX61" s="394">
        <v>0.82857142857142863</v>
      </c>
      <c r="AY61" s="395">
        <v>1.1873074460224144</v>
      </c>
      <c r="AZ61" s="19">
        <v>210</v>
      </c>
      <c r="BA61" s="394">
        <v>7.4999999999999997E-2</v>
      </c>
      <c r="BB61" s="396">
        <v>0.68870523415977958</v>
      </c>
      <c r="BC61" s="19">
        <v>130</v>
      </c>
      <c r="BD61" s="19">
        <v>100</v>
      </c>
      <c r="BE61" s="387">
        <v>230</v>
      </c>
      <c r="BF61" s="394">
        <v>8.2142857142857142E-2</v>
      </c>
      <c r="BG61" s="396">
        <v>0.48605240912933217</v>
      </c>
      <c r="BH61" s="19">
        <v>45</v>
      </c>
      <c r="BI61" s="212">
        <v>2395</v>
      </c>
      <c r="BJ61" s="222">
        <v>1920</v>
      </c>
      <c r="BK61" s="19">
        <v>135</v>
      </c>
      <c r="BL61" s="387">
        <v>2055</v>
      </c>
      <c r="BM61" s="394">
        <v>0.85803757828810023</v>
      </c>
      <c r="BN61" s="395">
        <v>1.1610792669663061</v>
      </c>
      <c r="BO61" s="19">
        <v>95</v>
      </c>
      <c r="BP61" s="394">
        <v>3.9665970772442591E-2</v>
      </c>
      <c r="BQ61" s="396">
        <v>0.51527631556823317</v>
      </c>
      <c r="BR61" s="19">
        <v>115</v>
      </c>
      <c r="BS61" s="19">
        <v>80</v>
      </c>
      <c r="BT61" s="387">
        <v>195</v>
      </c>
      <c r="BU61" s="394">
        <v>8.1419624217118999E-2</v>
      </c>
      <c r="BV61" s="396">
        <v>0.53059383654036496</v>
      </c>
      <c r="BW61" s="19">
        <v>60</v>
      </c>
      <c r="BX61" s="21" t="s">
        <v>6</v>
      </c>
      <c r="BY61" s="21" t="s">
        <v>6</v>
      </c>
      <c r="BZ61" s="22" t="s">
        <v>6</v>
      </c>
      <c r="CA61" s="99"/>
    </row>
    <row r="62" spans="1:79">
      <c r="A62" s="381"/>
      <c r="B62" s="17" t="s">
        <v>335</v>
      </c>
      <c r="C62" s="17">
        <v>9350153</v>
      </c>
      <c r="D62" s="382"/>
      <c r="E62" s="402"/>
      <c r="F62" s="403"/>
      <c r="G62" s="382"/>
      <c r="H62" s="398"/>
      <c r="I62" s="400"/>
      <c r="J62" s="400"/>
      <c r="K62" s="401"/>
      <c r="L62" s="384" t="s">
        <v>76</v>
      </c>
      <c r="M62" s="191">
        <v>5.29</v>
      </c>
      <c r="N62" s="191">
        <v>5.29</v>
      </c>
      <c r="O62" s="385">
        <v>529</v>
      </c>
      <c r="P62" s="385">
        <v>529</v>
      </c>
      <c r="Q62" s="19">
        <v>1733</v>
      </c>
      <c r="R62" s="19">
        <v>1755</v>
      </c>
      <c r="S62" s="19">
        <v>1755</v>
      </c>
      <c r="T62" s="19">
        <v>1734</v>
      </c>
      <c r="U62" s="386">
        <v>1766</v>
      </c>
      <c r="V62" s="113">
        <v>-22</v>
      </c>
      <c r="W62" s="387">
        <v>-11</v>
      </c>
      <c r="X62" s="388">
        <v>-1.2535612535612535E-2</v>
      </c>
      <c r="Y62" s="388">
        <v>-6.2287655719139301E-3</v>
      </c>
      <c r="Z62" s="389">
        <v>327.60000000000002</v>
      </c>
      <c r="AA62" s="389">
        <v>7066.5</v>
      </c>
      <c r="AB62" s="212">
        <v>697</v>
      </c>
      <c r="AC62" s="386">
        <v>671</v>
      </c>
      <c r="AD62" s="212">
        <v>671</v>
      </c>
      <c r="AE62" s="386">
        <v>674</v>
      </c>
      <c r="AF62" s="18">
        <v>26</v>
      </c>
      <c r="AG62" s="19">
        <v>-3</v>
      </c>
      <c r="AH62" s="390">
        <v>3.8748137108792845E-2</v>
      </c>
      <c r="AI62" s="391">
        <v>-4.4510385756676559E-3</v>
      </c>
      <c r="AJ62" s="19">
        <v>669</v>
      </c>
      <c r="AK62" s="386">
        <v>650</v>
      </c>
      <c r="AL62" s="212">
        <v>650</v>
      </c>
      <c r="AM62" s="386">
        <v>630</v>
      </c>
      <c r="AN62" s="387">
        <v>19</v>
      </c>
      <c r="AO62" s="387">
        <v>20</v>
      </c>
      <c r="AP62" s="392">
        <v>2.923076923076923E-2</v>
      </c>
      <c r="AQ62" s="392">
        <v>3.1746031746031744E-2</v>
      </c>
      <c r="AR62" s="393">
        <v>1.2646502835538753</v>
      </c>
      <c r="AS62" s="393">
        <v>1.2287334593572778</v>
      </c>
      <c r="AT62" s="19">
        <v>900</v>
      </c>
      <c r="AU62" s="222">
        <v>590</v>
      </c>
      <c r="AV62" s="19">
        <v>55</v>
      </c>
      <c r="AW62" s="387">
        <v>645</v>
      </c>
      <c r="AX62" s="394">
        <v>0.71666666666666667</v>
      </c>
      <c r="AY62" s="395">
        <v>1.0269527047492721</v>
      </c>
      <c r="AZ62" s="19">
        <v>140</v>
      </c>
      <c r="BA62" s="394">
        <v>0.15555555555555556</v>
      </c>
      <c r="BB62" s="396">
        <v>1.4284256708499132</v>
      </c>
      <c r="BC62" s="19">
        <v>20</v>
      </c>
      <c r="BD62" s="19">
        <v>70</v>
      </c>
      <c r="BE62" s="387">
        <v>90</v>
      </c>
      <c r="BF62" s="394">
        <v>0.1</v>
      </c>
      <c r="BG62" s="396">
        <v>0.59171597633136097</v>
      </c>
      <c r="BH62" s="19">
        <v>20</v>
      </c>
      <c r="BI62" s="212">
        <v>885</v>
      </c>
      <c r="BJ62" s="222">
        <v>660</v>
      </c>
      <c r="BK62" s="19">
        <v>55</v>
      </c>
      <c r="BL62" s="387">
        <v>715</v>
      </c>
      <c r="BM62" s="394">
        <v>0.80790960451977401</v>
      </c>
      <c r="BN62" s="395">
        <v>1.0932470967791259</v>
      </c>
      <c r="BO62" s="19">
        <v>45</v>
      </c>
      <c r="BP62" s="394">
        <v>5.0847457627118647E-2</v>
      </c>
      <c r="BQ62" s="396">
        <v>0.66052815831538902</v>
      </c>
      <c r="BR62" s="19">
        <v>50</v>
      </c>
      <c r="BS62" s="19">
        <v>40</v>
      </c>
      <c r="BT62" s="387">
        <v>90</v>
      </c>
      <c r="BU62" s="394">
        <v>0.10169491525423729</v>
      </c>
      <c r="BV62" s="396">
        <v>0.66272346206736588</v>
      </c>
      <c r="BW62" s="19">
        <v>35</v>
      </c>
      <c r="BX62" s="21" t="s">
        <v>6</v>
      </c>
      <c r="BY62" s="21" t="s">
        <v>6</v>
      </c>
      <c r="BZ62" s="22" t="s">
        <v>6</v>
      </c>
      <c r="CA62" s="99"/>
    </row>
    <row r="63" spans="1:79">
      <c r="A63" s="381" t="s">
        <v>106</v>
      </c>
      <c r="B63" s="17" t="s">
        <v>336</v>
      </c>
      <c r="C63" s="17">
        <v>9350154.0199999996</v>
      </c>
      <c r="D63" s="382"/>
      <c r="E63" s="402"/>
      <c r="F63" s="403"/>
      <c r="G63" s="382"/>
      <c r="H63" s="398"/>
      <c r="I63" s="400"/>
      <c r="J63" s="400"/>
      <c r="K63" s="401"/>
      <c r="L63" s="384" t="s">
        <v>78</v>
      </c>
      <c r="M63" s="191">
        <v>15.07</v>
      </c>
      <c r="N63" s="191">
        <v>13.64</v>
      </c>
      <c r="O63" s="385">
        <v>1507</v>
      </c>
      <c r="P63" s="385">
        <v>1364</v>
      </c>
      <c r="Q63" s="19">
        <v>10862</v>
      </c>
      <c r="R63" s="19">
        <v>7720</v>
      </c>
      <c r="S63" s="19">
        <v>7720</v>
      </c>
      <c r="T63" s="19">
        <v>5353</v>
      </c>
      <c r="U63" s="386">
        <v>3701</v>
      </c>
      <c r="V63" s="113">
        <v>3142</v>
      </c>
      <c r="W63" s="387">
        <v>4019</v>
      </c>
      <c r="X63" s="388">
        <v>0.40699481865284975</v>
      </c>
      <c r="Y63" s="388">
        <v>1.0859227235882194</v>
      </c>
      <c r="Z63" s="389">
        <v>720.7</v>
      </c>
      <c r="AA63" s="389">
        <v>7067.5</v>
      </c>
      <c r="AB63" s="212">
        <v>4176</v>
      </c>
      <c r="AC63" s="386">
        <v>3041</v>
      </c>
      <c r="AD63" s="212">
        <v>3041</v>
      </c>
      <c r="AE63" s="386">
        <v>1475</v>
      </c>
      <c r="AF63" s="18">
        <v>1135</v>
      </c>
      <c r="AG63" s="19">
        <v>1566</v>
      </c>
      <c r="AH63" s="390">
        <v>0.37323248931272607</v>
      </c>
      <c r="AI63" s="391">
        <v>1.0616949152542372</v>
      </c>
      <c r="AJ63" s="19">
        <v>3995</v>
      </c>
      <c r="AK63" s="386">
        <v>2916</v>
      </c>
      <c r="AL63" s="212">
        <v>2916</v>
      </c>
      <c r="AM63" s="386">
        <v>1381</v>
      </c>
      <c r="AN63" s="387">
        <v>1079</v>
      </c>
      <c r="AO63" s="387">
        <v>1535</v>
      </c>
      <c r="AP63" s="392">
        <v>0.37002743484224965</v>
      </c>
      <c r="AQ63" s="392">
        <v>1.1115133960897901</v>
      </c>
      <c r="AR63" s="393">
        <v>2.6509621765096218</v>
      </c>
      <c r="AS63" s="393">
        <v>2.1378299120234603</v>
      </c>
      <c r="AT63" s="19">
        <v>4015</v>
      </c>
      <c r="AU63" s="222">
        <v>3235</v>
      </c>
      <c r="AV63" s="19">
        <v>210</v>
      </c>
      <c r="AW63" s="387">
        <v>3445</v>
      </c>
      <c r="AX63" s="394">
        <v>0.85803237858032377</v>
      </c>
      <c r="AY63" s="395">
        <v>1.2295237282960674</v>
      </c>
      <c r="AZ63" s="19">
        <v>275</v>
      </c>
      <c r="BA63" s="394">
        <v>6.8493150684931503E-2</v>
      </c>
      <c r="BB63" s="396">
        <v>0.62895455174409098</v>
      </c>
      <c r="BC63" s="19">
        <v>80</v>
      </c>
      <c r="BD63" s="19">
        <v>120</v>
      </c>
      <c r="BE63" s="387">
        <v>200</v>
      </c>
      <c r="BF63" s="394">
        <v>4.9813200498132003E-2</v>
      </c>
      <c r="BG63" s="396">
        <v>0.2947526656694201</v>
      </c>
      <c r="BH63" s="19">
        <v>100</v>
      </c>
      <c r="BI63" s="212">
        <v>4575</v>
      </c>
      <c r="BJ63" s="222">
        <v>3730</v>
      </c>
      <c r="BK63" s="19">
        <v>285</v>
      </c>
      <c r="BL63" s="387">
        <v>4015</v>
      </c>
      <c r="BM63" s="394">
        <v>0.87759562841530059</v>
      </c>
      <c r="BN63" s="395">
        <v>1.1875448287081198</v>
      </c>
      <c r="BO63" s="19">
        <v>175</v>
      </c>
      <c r="BP63" s="394">
        <v>3.825136612021858E-2</v>
      </c>
      <c r="BQ63" s="396">
        <v>0.4969000535232343</v>
      </c>
      <c r="BR63" s="19">
        <v>185</v>
      </c>
      <c r="BS63" s="19">
        <v>80</v>
      </c>
      <c r="BT63" s="387">
        <v>265</v>
      </c>
      <c r="BU63" s="394">
        <v>5.7923497267759562E-2</v>
      </c>
      <c r="BV63" s="396">
        <v>0.37747472966933571</v>
      </c>
      <c r="BW63" s="19">
        <v>110</v>
      </c>
      <c r="BX63" s="21" t="s">
        <v>6</v>
      </c>
      <c r="BY63" s="21" t="s">
        <v>6</v>
      </c>
      <c r="BZ63" s="22" t="s">
        <v>6</v>
      </c>
      <c r="CA63" s="99"/>
    </row>
    <row r="64" spans="1:79">
      <c r="A64" s="381"/>
      <c r="B64" s="17" t="s">
        <v>337</v>
      </c>
      <c r="C64" s="17">
        <v>9350154.0099999998</v>
      </c>
      <c r="D64" s="382">
        <v>9350154.0099999998</v>
      </c>
      <c r="E64" s="402">
        <v>0.19273778</v>
      </c>
      <c r="F64" s="402">
        <v>0.22103386999999999</v>
      </c>
      <c r="G64" s="382"/>
      <c r="H64" s="398"/>
      <c r="I64" s="18"/>
      <c r="J64" s="18"/>
      <c r="K64" s="399"/>
      <c r="L64" s="384" t="s">
        <v>77</v>
      </c>
      <c r="M64" s="191">
        <v>3.77</v>
      </c>
      <c r="N64" s="191">
        <v>8.84</v>
      </c>
      <c r="O64" s="385">
        <v>377</v>
      </c>
      <c r="P64" s="385">
        <v>884</v>
      </c>
      <c r="Q64" s="19">
        <v>3173</v>
      </c>
      <c r="R64" s="19">
        <v>1788</v>
      </c>
      <c r="S64" s="19">
        <v>9277</v>
      </c>
      <c r="T64" s="19">
        <v>8647</v>
      </c>
      <c r="U64" s="386">
        <v>7478</v>
      </c>
      <c r="V64" s="113">
        <v>1385</v>
      </c>
      <c r="W64" s="387">
        <v>1799</v>
      </c>
      <c r="X64" s="388">
        <v>0.77460850111856827</v>
      </c>
      <c r="Y64" s="388">
        <v>0.24057234554693768</v>
      </c>
      <c r="Z64" s="389">
        <v>840.7</v>
      </c>
      <c r="AA64" s="389">
        <v>7068.5</v>
      </c>
      <c r="AB64" s="212">
        <v>1339</v>
      </c>
      <c r="AC64" s="386">
        <v>845.01248500999998</v>
      </c>
      <c r="AD64" s="212">
        <v>3823</v>
      </c>
      <c r="AE64" s="386">
        <v>2840</v>
      </c>
      <c r="AF64" s="18">
        <v>493.98751499000002</v>
      </c>
      <c r="AG64" s="19">
        <v>983</v>
      </c>
      <c r="AH64" s="390">
        <v>0.58459197201583846</v>
      </c>
      <c r="AI64" s="391">
        <v>0.34612676056338026</v>
      </c>
      <c r="AJ64" s="19">
        <v>1277</v>
      </c>
      <c r="AK64" s="386">
        <v>800.58467713999994</v>
      </c>
      <c r="AL64" s="212">
        <v>3622</v>
      </c>
      <c r="AM64" s="386">
        <v>2716</v>
      </c>
      <c r="AN64" s="387">
        <v>476.41532286000006</v>
      </c>
      <c r="AO64" s="387">
        <v>906</v>
      </c>
      <c r="AP64" s="392">
        <v>0.59508423838680125</v>
      </c>
      <c r="AQ64" s="392">
        <v>0.33357879234167892</v>
      </c>
      <c r="AR64" s="393">
        <v>3.3872679045092839</v>
      </c>
      <c r="AS64" s="393">
        <v>4.0972850678733028</v>
      </c>
      <c r="AT64" s="19">
        <v>4615</v>
      </c>
      <c r="AU64" s="222">
        <v>3755</v>
      </c>
      <c r="AV64" s="19">
        <v>245</v>
      </c>
      <c r="AW64" s="387">
        <v>4000</v>
      </c>
      <c r="AX64" s="394">
        <v>0.86673889490790901</v>
      </c>
      <c r="AY64" s="395">
        <v>1.2419997940982406</v>
      </c>
      <c r="AZ64" s="19">
        <v>290</v>
      </c>
      <c r="BA64" s="394">
        <v>6.2838569880823397E-2</v>
      </c>
      <c r="BB64" s="396">
        <v>0.57703002645384205</v>
      </c>
      <c r="BC64" s="19">
        <v>95</v>
      </c>
      <c r="BD64" s="19">
        <v>135</v>
      </c>
      <c r="BE64" s="387">
        <v>230</v>
      </c>
      <c r="BF64" s="394">
        <v>4.9837486457204767E-2</v>
      </c>
      <c r="BG64" s="396">
        <v>0.29489636956925896</v>
      </c>
      <c r="BH64" s="19">
        <v>95</v>
      </c>
      <c r="BI64" s="212">
        <v>1125</v>
      </c>
      <c r="BJ64" s="222">
        <v>865</v>
      </c>
      <c r="BK64" s="19">
        <v>95</v>
      </c>
      <c r="BL64" s="387">
        <v>960</v>
      </c>
      <c r="BM64" s="394">
        <v>0.85333333333333339</v>
      </c>
      <c r="BN64" s="395">
        <v>1.1547135769057286</v>
      </c>
      <c r="BO64" s="19">
        <v>60</v>
      </c>
      <c r="BP64" s="394">
        <v>5.3333333333333337E-2</v>
      </c>
      <c r="BQ64" s="396">
        <v>0.6928206460552524</v>
      </c>
      <c r="BR64" s="19">
        <v>45</v>
      </c>
      <c r="BS64" s="19">
        <v>0</v>
      </c>
      <c r="BT64" s="387">
        <v>45</v>
      </c>
      <c r="BU64" s="394">
        <v>0.04</v>
      </c>
      <c r="BV64" s="396">
        <v>0.26067122841316392</v>
      </c>
      <c r="BW64" s="19">
        <v>60</v>
      </c>
      <c r="BX64" s="21" t="s">
        <v>6</v>
      </c>
      <c r="BY64" s="21" t="s">
        <v>6</v>
      </c>
      <c r="BZ64" s="22" t="s">
        <v>6</v>
      </c>
      <c r="CA64" s="99" t="s">
        <v>362</v>
      </c>
    </row>
    <row r="65" spans="1:79">
      <c r="A65" s="381"/>
      <c r="B65" s="17" t="s">
        <v>338</v>
      </c>
      <c r="C65" s="17"/>
      <c r="D65" s="382">
        <v>9350154.0099999998</v>
      </c>
      <c r="E65" s="402">
        <v>0.54122941000000002</v>
      </c>
      <c r="F65" s="402">
        <v>0.51137723999999996</v>
      </c>
      <c r="G65" s="382"/>
      <c r="H65" s="398"/>
      <c r="I65" s="18"/>
      <c r="J65" s="18"/>
      <c r="K65" s="399"/>
      <c r="L65" s="384"/>
      <c r="M65" s="191">
        <v>3.33</v>
      </c>
      <c r="N65" s="191"/>
      <c r="O65" s="385">
        <v>333</v>
      </c>
      <c r="P65" s="385"/>
      <c r="Q65" s="19">
        <v>5271</v>
      </c>
      <c r="R65" s="19">
        <v>5021</v>
      </c>
      <c r="S65" s="19"/>
      <c r="T65" s="19"/>
      <c r="U65" s="386"/>
      <c r="V65" s="113">
        <v>250</v>
      </c>
      <c r="W65" s="387"/>
      <c r="X65" s="388">
        <v>4.9790878311093405E-2</v>
      </c>
      <c r="Y65" s="388"/>
      <c r="Z65" s="389">
        <v>1583.1</v>
      </c>
      <c r="AA65" s="389">
        <v>7069.5</v>
      </c>
      <c r="AB65" s="212">
        <v>2084</v>
      </c>
      <c r="AC65" s="386">
        <v>1954.9951885199998</v>
      </c>
      <c r="AD65" s="212"/>
      <c r="AE65" s="386"/>
      <c r="AF65" s="18">
        <v>129.00481148000017</v>
      </c>
      <c r="AG65" s="19"/>
      <c r="AH65" s="390">
        <v>6.5987278248833617E-2</v>
      </c>
      <c r="AI65" s="391"/>
      <c r="AJ65" s="19">
        <v>2019</v>
      </c>
      <c r="AK65" s="386">
        <v>1852.2083632799997</v>
      </c>
      <c r="AL65" s="212"/>
      <c r="AM65" s="386"/>
      <c r="AN65" s="387">
        <v>166.79163672000027</v>
      </c>
      <c r="AO65" s="387"/>
      <c r="AP65" s="392">
        <v>9.0050147719145268E-2</v>
      </c>
      <c r="AQ65" s="392"/>
      <c r="AR65" s="393">
        <v>6.0630630630630629</v>
      </c>
      <c r="AS65" s="393"/>
      <c r="AT65" s="19"/>
      <c r="AU65" s="222"/>
      <c r="AV65" s="19"/>
      <c r="AW65" s="387"/>
      <c r="AX65" s="394"/>
      <c r="AY65" s="395"/>
      <c r="AZ65" s="19"/>
      <c r="BA65" s="394"/>
      <c r="BB65" s="396"/>
      <c r="BC65" s="19"/>
      <c r="BD65" s="19"/>
      <c r="BE65" s="387"/>
      <c r="BF65" s="394"/>
      <c r="BG65" s="396"/>
      <c r="BH65" s="19"/>
      <c r="BI65" s="212">
        <v>2185</v>
      </c>
      <c r="BJ65" s="222">
        <v>1795</v>
      </c>
      <c r="BK65" s="19">
        <v>95</v>
      </c>
      <c r="BL65" s="387">
        <v>1890</v>
      </c>
      <c r="BM65" s="394">
        <v>0.86498855835240274</v>
      </c>
      <c r="BN65" s="395">
        <v>1.1704851939816006</v>
      </c>
      <c r="BO65" s="19">
        <v>115</v>
      </c>
      <c r="BP65" s="394">
        <v>5.2631578947368418E-2</v>
      </c>
      <c r="BQ65" s="396">
        <v>0.68370458492294639</v>
      </c>
      <c r="BR65" s="19">
        <v>25</v>
      </c>
      <c r="BS65" s="19">
        <v>55</v>
      </c>
      <c r="BT65" s="387">
        <v>80</v>
      </c>
      <c r="BU65" s="394">
        <v>3.6613272311212815E-2</v>
      </c>
      <c r="BV65" s="396">
        <v>0.23860066673973812</v>
      </c>
      <c r="BW65" s="19">
        <v>100</v>
      </c>
      <c r="BX65" s="21" t="s">
        <v>6</v>
      </c>
      <c r="BY65" s="10"/>
      <c r="BZ65" s="36"/>
      <c r="CA65" s="99" t="s">
        <v>362</v>
      </c>
    </row>
    <row r="66" spans="1:79">
      <c r="A66" s="381"/>
      <c r="B66" s="17" t="s">
        <v>339</v>
      </c>
      <c r="C66" s="17"/>
      <c r="D66" s="382">
        <v>9350154.0099999998</v>
      </c>
      <c r="E66" s="402">
        <v>0.26603281000000001</v>
      </c>
      <c r="F66" s="403">
        <v>0.26758889000000002</v>
      </c>
      <c r="G66" s="382"/>
      <c r="H66" s="398"/>
      <c r="I66" s="400"/>
      <c r="J66" s="400"/>
      <c r="K66" s="401"/>
      <c r="L66" s="384"/>
      <c r="M66" s="191">
        <v>1.74</v>
      </c>
      <c r="N66" s="191"/>
      <c r="O66" s="385">
        <v>174</v>
      </c>
      <c r="P66" s="385"/>
      <c r="Q66" s="19">
        <v>2663</v>
      </c>
      <c r="R66" s="19">
        <v>2468</v>
      </c>
      <c r="S66" s="19"/>
      <c r="T66" s="19"/>
      <c r="U66" s="386"/>
      <c r="V66" s="113">
        <v>195</v>
      </c>
      <c r="W66" s="387"/>
      <c r="X66" s="388">
        <v>7.9011345218800655E-2</v>
      </c>
      <c r="Y66" s="388"/>
      <c r="Z66" s="389">
        <v>1534.9</v>
      </c>
      <c r="AA66" s="389">
        <v>7070.5</v>
      </c>
      <c r="AB66" s="212">
        <v>1057</v>
      </c>
      <c r="AC66" s="386">
        <v>1022.9923264700001</v>
      </c>
      <c r="AD66" s="212"/>
      <c r="AE66" s="386"/>
      <c r="AF66" s="18">
        <v>34.00767352999992</v>
      </c>
      <c r="AG66" s="19"/>
      <c r="AH66" s="390">
        <v>3.3243331987981649E-2</v>
      </c>
      <c r="AI66" s="391"/>
      <c r="AJ66" s="19">
        <v>1018</v>
      </c>
      <c r="AK66" s="386">
        <v>969.2069595800001</v>
      </c>
      <c r="AL66" s="212"/>
      <c r="AM66" s="386"/>
      <c r="AN66" s="387">
        <v>48.793040419999897</v>
      </c>
      <c r="AO66" s="387"/>
      <c r="AP66" s="392">
        <v>5.0343262538213779E-2</v>
      </c>
      <c r="AQ66" s="392"/>
      <c r="AR66" s="393">
        <v>5.8505747126436782</v>
      </c>
      <c r="AS66" s="393"/>
      <c r="AT66" s="19"/>
      <c r="AU66" s="222"/>
      <c r="AV66" s="19"/>
      <c r="AW66" s="387"/>
      <c r="AX66" s="394"/>
      <c r="AY66" s="395"/>
      <c r="AZ66" s="19"/>
      <c r="BA66" s="394"/>
      <c r="BB66" s="396"/>
      <c r="BC66" s="19"/>
      <c r="BD66" s="19"/>
      <c r="BE66" s="387"/>
      <c r="BF66" s="394"/>
      <c r="BG66" s="396"/>
      <c r="BH66" s="19"/>
      <c r="BI66" s="212">
        <v>1110</v>
      </c>
      <c r="BJ66" s="222">
        <v>880</v>
      </c>
      <c r="BK66" s="19">
        <v>60</v>
      </c>
      <c r="BL66" s="387">
        <v>940</v>
      </c>
      <c r="BM66" s="394">
        <v>0.84684684684684686</v>
      </c>
      <c r="BN66" s="395">
        <v>1.1459361932974923</v>
      </c>
      <c r="BO66" s="19">
        <v>95</v>
      </c>
      <c r="BP66" s="394">
        <v>8.5585585585585586E-2</v>
      </c>
      <c r="BQ66" s="396">
        <v>1.111789888095422</v>
      </c>
      <c r="BR66" s="19">
        <v>40</v>
      </c>
      <c r="BS66" s="19">
        <v>15</v>
      </c>
      <c r="BT66" s="387">
        <v>55</v>
      </c>
      <c r="BU66" s="394">
        <v>4.954954954954955E-2</v>
      </c>
      <c r="BV66" s="396">
        <v>0.32290354871000032</v>
      </c>
      <c r="BW66" s="19">
        <v>25</v>
      </c>
      <c r="BX66" s="21" t="s">
        <v>6</v>
      </c>
      <c r="BY66" s="10"/>
      <c r="BZ66" s="36"/>
      <c r="CA66" s="99" t="s">
        <v>362</v>
      </c>
    </row>
    <row r="67" spans="1:79">
      <c r="A67" s="291"/>
      <c r="B67" s="3" t="s">
        <v>340</v>
      </c>
      <c r="C67" s="3">
        <v>9350155.0099999998</v>
      </c>
      <c r="D67" s="290"/>
      <c r="E67" s="323"/>
      <c r="F67" s="360"/>
      <c r="G67" s="290"/>
      <c r="H67" s="324"/>
      <c r="I67" s="321"/>
      <c r="J67" s="321"/>
      <c r="K67" s="322"/>
      <c r="L67" s="289" t="s">
        <v>79</v>
      </c>
      <c r="M67" s="166">
        <v>38.01</v>
      </c>
      <c r="N67" s="166">
        <v>38.049999999999997</v>
      </c>
      <c r="O67" s="288">
        <v>3801</v>
      </c>
      <c r="P67" s="288">
        <v>3804.9999999999995</v>
      </c>
      <c r="Q67" s="5">
        <v>2482</v>
      </c>
      <c r="R67" s="5">
        <v>2225</v>
      </c>
      <c r="S67" s="5">
        <v>2225</v>
      </c>
      <c r="T67" s="5">
        <v>2120</v>
      </c>
      <c r="U67" s="283">
        <v>1903</v>
      </c>
      <c r="V67" s="118">
        <v>257</v>
      </c>
      <c r="W67" s="279">
        <v>322</v>
      </c>
      <c r="X67" s="287">
        <v>0.11550561797752809</v>
      </c>
      <c r="Y67" s="287">
        <v>0.16920651602732528</v>
      </c>
      <c r="Z67" s="286">
        <v>65.3</v>
      </c>
      <c r="AA67" s="286">
        <v>7071.5</v>
      </c>
      <c r="AB67" s="168">
        <v>927</v>
      </c>
      <c r="AC67" s="283">
        <v>862</v>
      </c>
      <c r="AD67" s="168">
        <v>862</v>
      </c>
      <c r="AE67" s="283">
        <v>730</v>
      </c>
      <c r="AF67" s="4">
        <v>65</v>
      </c>
      <c r="AG67" s="5">
        <v>132</v>
      </c>
      <c r="AH67" s="285">
        <v>7.5406032482598612E-2</v>
      </c>
      <c r="AI67" s="284">
        <v>0.18082191780821918</v>
      </c>
      <c r="AJ67" s="5">
        <v>906</v>
      </c>
      <c r="AK67" s="283">
        <v>831</v>
      </c>
      <c r="AL67" s="168">
        <v>831</v>
      </c>
      <c r="AM67" s="283">
        <v>705</v>
      </c>
      <c r="AN67" s="279">
        <v>75</v>
      </c>
      <c r="AO67" s="279">
        <v>126</v>
      </c>
      <c r="AP67" s="282">
        <v>9.0252707581227443E-2</v>
      </c>
      <c r="AQ67" s="282">
        <v>0.17872340425531916</v>
      </c>
      <c r="AR67" s="281">
        <v>0.23835832675611682</v>
      </c>
      <c r="AS67" s="281">
        <v>0.21839684625492775</v>
      </c>
      <c r="AT67" s="5">
        <v>1210</v>
      </c>
      <c r="AU67" s="9">
        <v>1075</v>
      </c>
      <c r="AV67" s="5">
        <v>35</v>
      </c>
      <c r="AW67" s="279">
        <v>1110</v>
      </c>
      <c r="AX67" s="278">
        <v>0.9173553719008265</v>
      </c>
      <c r="AY67" s="280">
        <v>1.3145310424044117</v>
      </c>
      <c r="AZ67" s="5">
        <v>20</v>
      </c>
      <c r="BA67" s="278">
        <v>1.6528925619834711E-2</v>
      </c>
      <c r="BB67" s="277">
        <v>0.1517807678589046</v>
      </c>
      <c r="BC67" s="5">
        <v>20</v>
      </c>
      <c r="BD67" s="5">
        <v>30</v>
      </c>
      <c r="BE67" s="279">
        <v>50</v>
      </c>
      <c r="BF67" s="278">
        <v>4.1322314049586778E-2</v>
      </c>
      <c r="BG67" s="277">
        <v>0.24451073402122353</v>
      </c>
      <c r="BH67" s="5">
        <v>25</v>
      </c>
      <c r="BI67" s="168">
        <v>965</v>
      </c>
      <c r="BJ67" s="9">
        <v>855</v>
      </c>
      <c r="BK67" s="5">
        <v>35</v>
      </c>
      <c r="BL67" s="279">
        <v>890</v>
      </c>
      <c r="BM67" s="278">
        <v>0.92227979274611394</v>
      </c>
      <c r="BN67" s="280">
        <v>1.2480105449879755</v>
      </c>
      <c r="BO67" s="5">
        <v>0</v>
      </c>
      <c r="BP67" s="278">
        <v>0</v>
      </c>
      <c r="BQ67" s="277">
        <v>0</v>
      </c>
      <c r="BR67" s="5">
        <v>40</v>
      </c>
      <c r="BS67" s="5">
        <v>0</v>
      </c>
      <c r="BT67" s="279">
        <v>40</v>
      </c>
      <c r="BU67" s="278">
        <v>4.145077720207254E-2</v>
      </c>
      <c r="BV67" s="277">
        <v>0.27012562529861545</v>
      </c>
      <c r="BW67" s="5">
        <v>35</v>
      </c>
      <c r="BX67" s="10" t="s">
        <v>2</v>
      </c>
      <c r="BY67" s="10" t="s">
        <v>2</v>
      </c>
      <c r="BZ67" s="36" t="s">
        <v>2</v>
      </c>
      <c r="CA67" s="99"/>
    </row>
    <row r="68" spans="1:79">
      <c r="A68" s="291"/>
      <c r="B68" s="3" t="s">
        <v>341</v>
      </c>
      <c r="C68" s="3">
        <v>9350155.0299999993</v>
      </c>
      <c r="D68" s="290"/>
      <c r="E68" s="323"/>
      <c r="F68" s="323"/>
      <c r="G68" s="290">
        <v>9350155.0199999996</v>
      </c>
      <c r="H68" s="324">
        <v>3.0031117999999999E-2</v>
      </c>
      <c r="I68" s="4">
        <v>4935</v>
      </c>
      <c r="J68" s="4">
        <v>1874</v>
      </c>
      <c r="K68" s="320">
        <v>1773</v>
      </c>
      <c r="L68" s="289"/>
      <c r="M68" s="166">
        <v>2.64</v>
      </c>
      <c r="N68" s="166">
        <v>2.63</v>
      </c>
      <c r="O68" s="288">
        <v>264</v>
      </c>
      <c r="P68" s="288">
        <v>263</v>
      </c>
      <c r="Q68" s="5">
        <v>221</v>
      </c>
      <c r="R68" s="5">
        <v>129</v>
      </c>
      <c r="S68" s="5">
        <v>129</v>
      </c>
      <c r="T68" s="5">
        <v>324</v>
      </c>
      <c r="U68" s="283">
        <v>148.20356733</v>
      </c>
      <c r="V68" s="118">
        <v>92</v>
      </c>
      <c r="W68" s="279">
        <v>-19.203567329999998</v>
      </c>
      <c r="X68" s="287">
        <v>0.71317829457364346</v>
      </c>
      <c r="Y68" s="287">
        <v>-0.12957560790179934</v>
      </c>
      <c r="Z68" s="286">
        <v>83.9</v>
      </c>
      <c r="AA68" s="286">
        <v>7072.5</v>
      </c>
      <c r="AB68" s="168">
        <v>88</v>
      </c>
      <c r="AC68" s="283">
        <v>54</v>
      </c>
      <c r="AD68" s="168">
        <v>54</v>
      </c>
      <c r="AE68" s="283">
        <v>56.278315131999996</v>
      </c>
      <c r="AF68" s="4">
        <v>34</v>
      </c>
      <c r="AG68" s="5">
        <v>-2.2783151319999959</v>
      </c>
      <c r="AH68" s="285">
        <v>0.62962962962962965</v>
      </c>
      <c r="AI68" s="284">
        <v>-4.0483001785967469E-2</v>
      </c>
      <c r="AJ68" s="5">
        <v>80</v>
      </c>
      <c r="AK68" s="283">
        <v>43</v>
      </c>
      <c r="AL68" s="168">
        <v>43</v>
      </c>
      <c r="AM68" s="283">
        <v>53.245172214</v>
      </c>
      <c r="AN68" s="279">
        <v>37</v>
      </c>
      <c r="AO68" s="279">
        <v>-10.245172214</v>
      </c>
      <c r="AP68" s="282">
        <v>0.86046511627906974</v>
      </c>
      <c r="AQ68" s="282">
        <v>-0.19241504512039478</v>
      </c>
      <c r="AR68" s="281">
        <v>0.30303030303030304</v>
      </c>
      <c r="AS68" s="281">
        <v>0.1634980988593156</v>
      </c>
      <c r="AT68" s="5">
        <v>40</v>
      </c>
      <c r="AU68" s="9">
        <v>20</v>
      </c>
      <c r="AV68" s="5">
        <v>10</v>
      </c>
      <c r="AW68" s="279">
        <v>30</v>
      </c>
      <c r="AX68" s="278">
        <v>0.75</v>
      </c>
      <c r="AY68" s="280">
        <v>1.0747179468306338</v>
      </c>
      <c r="AZ68" s="5">
        <v>0</v>
      </c>
      <c r="BA68" s="278">
        <v>0</v>
      </c>
      <c r="BB68" s="277">
        <v>0</v>
      </c>
      <c r="BC68" s="5">
        <v>10</v>
      </c>
      <c r="BD68" s="5">
        <v>0</v>
      </c>
      <c r="BE68" s="279">
        <v>10</v>
      </c>
      <c r="BF68" s="278">
        <v>0.25</v>
      </c>
      <c r="BG68" s="277">
        <v>1.4792899408284024</v>
      </c>
      <c r="BH68" s="5">
        <v>0</v>
      </c>
      <c r="BI68" s="168">
        <v>60</v>
      </c>
      <c r="BJ68" s="9">
        <v>50</v>
      </c>
      <c r="BK68" s="5">
        <v>0</v>
      </c>
      <c r="BL68" s="279">
        <v>50</v>
      </c>
      <c r="BM68" s="278">
        <v>0.83333333333333337</v>
      </c>
      <c r="BN68" s="280">
        <v>1.1276499774470006</v>
      </c>
      <c r="BO68" s="5">
        <v>0</v>
      </c>
      <c r="BP68" s="278">
        <v>0</v>
      </c>
      <c r="BQ68" s="277">
        <v>0</v>
      </c>
      <c r="BR68" s="5">
        <v>0</v>
      </c>
      <c r="BS68" s="5">
        <v>0</v>
      </c>
      <c r="BT68" s="279">
        <v>0</v>
      </c>
      <c r="BU68" s="278">
        <v>0</v>
      </c>
      <c r="BV68" s="277">
        <v>0</v>
      </c>
      <c r="BW68" s="5">
        <v>0</v>
      </c>
      <c r="BX68" s="10" t="s">
        <v>2</v>
      </c>
      <c r="BY68" s="10" t="s">
        <v>2</v>
      </c>
      <c r="BZ68" s="36" t="s">
        <v>2</v>
      </c>
      <c r="CA68" s="99"/>
    </row>
    <row r="69" spans="1:79">
      <c r="A69" s="291"/>
      <c r="B69" s="3" t="s">
        <v>342</v>
      </c>
      <c r="C69" s="3">
        <v>9350155.0399999991</v>
      </c>
      <c r="D69" s="290"/>
      <c r="E69" s="323"/>
      <c r="F69" s="323"/>
      <c r="G69" s="290">
        <v>9350155.0199999996</v>
      </c>
      <c r="H69" s="324">
        <v>0.96845840699999997</v>
      </c>
      <c r="I69" s="4">
        <v>4935</v>
      </c>
      <c r="J69" s="4">
        <v>1874</v>
      </c>
      <c r="K69" s="320">
        <v>1773</v>
      </c>
      <c r="L69" s="289"/>
      <c r="M69" s="166">
        <v>69.569999999999993</v>
      </c>
      <c r="N69" s="166">
        <v>71.13</v>
      </c>
      <c r="O69" s="288">
        <v>6956.9999999999991</v>
      </c>
      <c r="P69" s="288">
        <v>7113</v>
      </c>
      <c r="Q69" s="5">
        <v>5067</v>
      </c>
      <c r="R69" s="5">
        <v>4708</v>
      </c>
      <c r="S69" s="5">
        <v>4708</v>
      </c>
      <c r="T69" s="5">
        <v>4803</v>
      </c>
      <c r="U69" s="283">
        <v>4779.3422385449994</v>
      </c>
      <c r="V69" s="118">
        <v>359</v>
      </c>
      <c r="W69" s="279">
        <v>-71.342238544999418</v>
      </c>
      <c r="X69" s="287">
        <v>7.6253186066270184E-2</v>
      </c>
      <c r="Y69" s="287">
        <v>-1.4927208595699669E-2</v>
      </c>
      <c r="Z69" s="286">
        <v>72.8</v>
      </c>
      <c r="AA69" s="286">
        <v>7073.5</v>
      </c>
      <c r="AB69" s="168">
        <v>1938</v>
      </c>
      <c r="AC69" s="283">
        <v>1932</v>
      </c>
      <c r="AD69" s="168">
        <v>1932</v>
      </c>
      <c r="AE69" s="283">
        <v>1814.8910547179999</v>
      </c>
      <c r="AF69" s="4">
        <v>6</v>
      </c>
      <c r="AG69" s="5">
        <v>117.10894528200015</v>
      </c>
      <c r="AH69" s="285">
        <v>3.105590062111801E-3</v>
      </c>
      <c r="AI69" s="284">
        <v>6.4526708078461878E-2</v>
      </c>
      <c r="AJ69" s="5">
        <v>1856</v>
      </c>
      <c r="AK69" s="283">
        <v>1818</v>
      </c>
      <c r="AL69" s="168">
        <v>1818</v>
      </c>
      <c r="AM69" s="283">
        <v>1717.076755611</v>
      </c>
      <c r="AN69" s="279">
        <v>38</v>
      </c>
      <c r="AO69" s="279">
        <v>100.92324438900005</v>
      </c>
      <c r="AP69" s="282">
        <v>2.0902090209020903E-2</v>
      </c>
      <c r="AQ69" s="282">
        <v>5.8776198594038848E-2</v>
      </c>
      <c r="AR69" s="281">
        <v>0.26678165876096022</v>
      </c>
      <c r="AS69" s="281">
        <v>0.25558835934204976</v>
      </c>
      <c r="AT69" s="5">
        <v>2015</v>
      </c>
      <c r="AU69" s="9">
        <v>1700</v>
      </c>
      <c r="AV69" s="5">
        <v>110</v>
      </c>
      <c r="AW69" s="279">
        <v>1810</v>
      </c>
      <c r="AX69" s="278">
        <v>0.8982630272952854</v>
      </c>
      <c r="AY69" s="280">
        <v>1.2871725285448781</v>
      </c>
      <c r="AZ69" s="5">
        <v>50</v>
      </c>
      <c r="BA69" s="278">
        <v>2.4813895781637719E-2</v>
      </c>
      <c r="BB69" s="277">
        <v>0.22785946539612231</v>
      </c>
      <c r="BC69" s="5">
        <v>60</v>
      </c>
      <c r="BD69" s="5">
        <v>30</v>
      </c>
      <c r="BE69" s="279">
        <v>90</v>
      </c>
      <c r="BF69" s="278">
        <v>4.4665012406947889E-2</v>
      </c>
      <c r="BG69" s="277">
        <v>0.2642900142422952</v>
      </c>
      <c r="BH69" s="5">
        <v>70</v>
      </c>
      <c r="BI69" s="168">
        <v>1660</v>
      </c>
      <c r="BJ69" s="9">
        <v>1430</v>
      </c>
      <c r="BK69" s="5">
        <v>70</v>
      </c>
      <c r="BL69" s="279">
        <v>1500</v>
      </c>
      <c r="BM69" s="278">
        <v>0.90361445783132532</v>
      </c>
      <c r="BN69" s="280">
        <v>1.2227529875931331</v>
      </c>
      <c r="BO69" s="5">
        <v>40</v>
      </c>
      <c r="BP69" s="278">
        <v>2.4096385542168676E-2</v>
      </c>
      <c r="BQ69" s="277">
        <v>0.31302137622978271</v>
      </c>
      <c r="BR69" s="5">
        <v>35</v>
      </c>
      <c r="BS69" s="5">
        <v>30</v>
      </c>
      <c r="BT69" s="279">
        <v>65</v>
      </c>
      <c r="BU69" s="278">
        <v>3.9156626506024098E-2</v>
      </c>
      <c r="BV69" s="277">
        <v>0.25517514829601889</v>
      </c>
      <c r="BW69" s="5">
        <v>50</v>
      </c>
      <c r="BX69" s="10" t="s">
        <v>2</v>
      </c>
      <c r="BY69" s="10" t="s">
        <v>2</v>
      </c>
      <c r="BZ69" s="36" t="s">
        <v>2</v>
      </c>
      <c r="CA69" s="99"/>
    </row>
    <row r="70" spans="1:79">
      <c r="A70" s="291"/>
      <c r="B70" s="3" t="s">
        <v>343</v>
      </c>
      <c r="C70" s="3">
        <v>9350156.0099999998</v>
      </c>
      <c r="D70" s="290"/>
      <c r="E70" s="323"/>
      <c r="F70" s="323"/>
      <c r="G70" s="290"/>
      <c r="H70" s="324"/>
      <c r="I70" s="4"/>
      <c r="J70" s="4"/>
      <c r="K70" s="320"/>
      <c r="L70" s="289" t="s">
        <v>81</v>
      </c>
      <c r="M70" s="166">
        <v>32.11</v>
      </c>
      <c r="N70" s="166">
        <v>32.119999999999997</v>
      </c>
      <c r="O70" s="288">
        <v>3211</v>
      </c>
      <c r="P70" s="288">
        <v>3211.9999999999995</v>
      </c>
      <c r="Q70" s="5">
        <v>2623</v>
      </c>
      <c r="R70" s="5">
        <v>2608</v>
      </c>
      <c r="S70" s="5">
        <v>2608</v>
      </c>
      <c r="T70" s="5">
        <v>2532</v>
      </c>
      <c r="U70" s="283">
        <v>2427</v>
      </c>
      <c r="V70" s="118">
        <v>15</v>
      </c>
      <c r="W70" s="279">
        <v>181</v>
      </c>
      <c r="X70" s="287">
        <v>5.7515337423312881E-3</v>
      </c>
      <c r="Y70" s="287">
        <v>7.4577667902760617E-2</v>
      </c>
      <c r="Z70" s="286">
        <v>81.7</v>
      </c>
      <c r="AA70" s="286">
        <v>7074.5</v>
      </c>
      <c r="AB70" s="168">
        <v>1296</v>
      </c>
      <c r="AC70" s="283">
        <v>1293</v>
      </c>
      <c r="AD70" s="168">
        <v>1293</v>
      </c>
      <c r="AE70" s="283">
        <v>1180</v>
      </c>
      <c r="AF70" s="4">
        <v>3</v>
      </c>
      <c r="AG70" s="5">
        <v>113</v>
      </c>
      <c r="AH70" s="285">
        <v>2.3201856148491878E-3</v>
      </c>
      <c r="AI70" s="284">
        <v>9.5762711864406783E-2</v>
      </c>
      <c r="AJ70" s="5">
        <v>1212</v>
      </c>
      <c r="AK70" s="283">
        <v>1208</v>
      </c>
      <c r="AL70" s="168">
        <v>1208</v>
      </c>
      <c r="AM70" s="283">
        <v>1073</v>
      </c>
      <c r="AN70" s="279">
        <v>4</v>
      </c>
      <c r="AO70" s="279">
        <v>135</v>
      </c>
      <c r="AP70" s="282">
        <v>3.3112582781456954E-3</v>
      </c>
      <c r="AQ70" s="282">
        <v>0.12581547064305684</v>
      </c>
      <c r="AR70" s="281">
        <v>0.37745250700716287</v>
      </c>
      <c r="AS70" s="281">
        <v>0.3760896637608967</v>
      </c>
      <c r="AT70" s="5">
        <v>1120</v>
      </c>
      <c r="AU70" s="9">
        <v>875</v>
      </c>
      <c r="AV70" s="5">
        <v>60</v>
      </c>
      <c r="AW70" s="279">
        <v>935</v>
      </c>
      <c r="AX70" s="278">
        <v>0.8348214285714286</v>
      </c>
      <c r="AY70" s="280">
        <v>1.1962634289126697</v>
      </c>
      <c r="AZ70" s="5">
        <v>120</v>
      </c>
      <c r="BA70" s="278">
        <v>0.10714285714285714</v>
      </c>
      <c r="BB70" s="277">
        <v>0.9838646202282566</v>
      </c>
      <c r="BC70" s="5">
        <v>45</v>
      </c>
      <c r="BD70" s="5">
        <v>10</v>
      </c>
      <c r="BE70" s="279">
        <v>55</v>
      </c>
      <c r="BF70" s="278">
        <v>4.9107142857142856E-2</v>
      </c>
      <c r="BG70" s="277">
        <v>0.29057480980557904</v>
      </c>
      <c r="BH70" s="5">
        <v>0</v>
      </c>
      <c r="BI70" s="168">
        <v>1005</v>
      </c>
      <c r="BJ70" s="9">
        <v>805</v>
      </c>
      <c r="BK70" s="5">
        <v>35</v>
      </c>
      <c r="BL70" s="279">
        <v>840</v>
      </c>
      <c r="BM70" s="278">
        <v>0.83582089552238803</v>
      </c>
      <c r="BN70" s="280">
        <v>1.131016096782663</v>
      </c>
      <c r="BO70" s="5">
        <v>40</v>
      </c>
      <c r="BP70" s="278">
        <v>3.9800995024875621E-2</v>
      </c>
      <c r="BQ70" s="277">
        <v>0.51703033287705402</v>
      </c>
      <c r="BR70" s="5">
        <v>30</v>
      </c>
      <c r="BS70" s="5">
        <v>40</v>
      </c>
      <c r="BT70" s="279">
        <v>70</v>
      </c>
      <c r="BU70" s="278">
        <v>6.965174129353234E-2</v>
      </c>
      <c r="BV70" s="277">
        <v>0.4539051241025242</v>
      </c>
      <c r="BW70" s="5">
        <v>50</v>
      </c>
      <c r="BX70" s="10" t="s">
        <v>2</v>
      </c>
      <c r="BY70" s="10" t="s">
        <v>2</v>
      </c>
      <c r="BZ70" s="36" t="s">
        <v>2</v>
      </c>
      <c r="CA70" s="99"/>
    </row>
    <row r="71" spans="1:79">
      <c r="A71" s="291"/>
      <c r="B71" s="3" t="s">
        <v>344</v>
      </c>
      <c r="C71" s="3">
        <v>9350156.0399999991</v>
      </c>
      <c r="D71" s="290"/>
      <c r="E71" s="323"/>
      <c r="F71" s="360"/>
      <c r="G71" s="290"/>
      <c r="H71" s="324"/>
      <c r="I71" s="321"/>
      <c r="J71" s="321"/>
      <c r="K71" s="322"/>
      <c r="L71" s="289" t="s">
        <v>83</v>
      </c>
      <c r="M71" s="166">
        <v>221.41</v>
      </c>
      <c r="N71" s="166">
        <v>221.58</v>
      </c>
      <c r="O71" s="288">
        <v>22141</v>
      </c>
      <c r="P71" s="288">
        <v>22158</v>
      </c>
      <c r="Q71" s="5">
        <v>5132</v>
      </c>
      <c r="R71" s="5">
        <v>4670</v>
      </c>
      <c r="S71" s="5">
        <v>4670</v>
      </c>
      <c r="T71" s="5">
        <v>4138</v>
      </c>
      <c r="U71" s="283">
        <v>4250</v>
      </c>
      <c r="V71" s="118">
        <v>462</v>
      </c>
      <c r="W71" s="279">
        <v>420</v>
      </c>
      <c r="X71" s="287">
        <v>9.8929336188436828E-2</v>
      </c>
      <c r="Y71" s="287">
        <v>9.8823529411764699E-2</v>
      </c>
      <c r="Z71" s="286">
        <v>23.2</v>
      </c>
      <c r="AA71" s="286">
        <v>7075.5</v>
      </c>
      <c r="AB71" s="168">
        <v>2459</v>
      </c>
      <c r="AC71" s="283">
        <v>2336</v>
      </c>
      <c r="AD71" s="168">
        <v>2336</v>
      </c>
      <c r="AE71" s="283">
        <v>2067</v>
      </c>
      <c r="AF71" s="4">
        <v>123</v>
      </c>
      <c r="AG71" s="5">
        <v>269</v>
      </c>
      <c r="AH71" s="285">
        <v>5.2654109589041098E-2</v>
      </c>
      <c r="AI71" s="284">
        <v>0.13014029995162071</v>
      </c>
      <c r="AJ71" s="5">
        <v>2202</v>
      </c>
      <c r="AK71" s="283">
        <v>1991</v>
      </c>
      <c r="AL71" s="168">
        <v>1991</v>
      </c>
      <c r="AM71" s="283">
        <v>1742</v>
      </c>
      <c r="AN71" s="279">
        <v>211</v>
      </c>
      <c r="AO71" s="279">
        <v>249</v>
      </c>
      <c r="AP71" s="282">
        <v>0.10597689603214465</v>
      </c>
      <c r="AQ71" s="282">
        <v>0.14293915040183697</v>
      </c>
      <c r="AR71" s="281">
        <v>9.9453502551826931E-2</v>
      </c>
      <c r="AS71" s="281">
        <v>8.985468002527304E-2</v>
      </c>
      <c r="AT71" s="5">
        <v>1970</v>
      </c>
      <c r="AU71" s="9">
        <v>1630</v>
      </c>
      <c r="AV71" s="5">
        <v>100</v>
      </c>
      <c r="AW71" s="279">
        <v>1730</v>
      </c>
      <c r="AX71" s="278">
        <v>0.87817258883248728</v>
      </c>
      <c r="AY71" s="280">
        <v>1.2583837888439906</v>
      </c>
      <c r="AZ71" s="5">
        <v>100</v>
      </c>
      <c r="BA71" s="278">
        <v>5.0761421319796954E-2</v>
      </c>
      <c r="BB71" s="277">
        <v>0.4661287540844532</v>
      </c>
      <c r="BC71" s="5">
        <v>50</v>
      </c>
      <c r="BD71" s="5">
        <v>30</v>
      </c>
      <c r="BE71" s="279">
        <v>80</v>
      </c>
      <c r="BF71" s="278">
        <v>4.060913705583756E-2</v>
      </c>
      <c r="BG71" s="277">
        <v>0.2402907518096897</v>
      </c>
      <c r="BH71" s="5">
        <v>55</v>
      </c>
      <c r="BI71" s="168">
        <v>1895</v>
      </c>
      <c r="BJ71" s="9">
        <v>1695</v>
      </c>
      <c r="BK71" s="5">
        <v>55</v>
      </c>
      <c r="BL71" s="279">
        <v>1750</v>
      </c>
      <c r="BM71" s="278">
        <v>0.92348284960422167</v>
      </c>
      <c r="BN71" s="280">
        <v>1.2496384974346708</v>
      </c>
      <c r="BO71" s="5">
        <v>40</v>
      </c>
      <c r="BP71" s="278">
        <v>2.1108179419525065E-2</v>
      </c>
      <c r="BQ71" s="277">
        <v>0.27420342192160385</v>
      </c>
      <c r="BR71" s="5">
        <v>55</v>
      </c>
      <c r="BS71" s="5">
        <v>0</v>
      </c>
      <c r="BT71" s="279">
        <v>55</v>
      </c>
      <c r="BU71" s="278">
        <v>2.9023746701846966E-2</v>
      </c>
      <c r="BV71" s="277">
        <v>0.18914139264807406</v>
      </c>
      <c r="BW71" s="5">
        <v>45</v>
      </c>
      <c r="BX71" s="10" t="s">
        <v>2</v>
      </c>
      <c r="BY71" s="10" t="s">
        <v>2</v>
      </c>
      <c r="BZ71" s="36" t="s">
        <v>2</v>
      </c>
      <c r="CA71" s="99"/>
    </row>
    <row r="72" spans="1:79">
      <c r="A72" s="381" t="s">
        <v>103</v>
      </c>
      <c r="B72" s="17" t="s">
        <v>345</v>
      </c>
      <c r="C72" s="17">
        <v>9350156.0500000007</v>
      </c>
      <c r="D72" s="382"/>
      <c r="E72" s="402"/>
      <c r="F72" s="403"/>
      <c r="G72" s="382" t="s">
        <v>91</v>
      </c>
      <c r="H72" s="398" t="s">
        <v>92</v>
      </c>
      <c r="I72" s="400">
        <v>202</v>
      </c>
      <c r="J72" s="400">
        <v>89</v>
      </c>
      <c r="K72" s="401">
        <v>83</v>
      </c>
      <c r="L72" s="384"/>
      <c r="M72" s="191">
        <v>0.75</v>
      </c>
      <c r="N72" s="191">
        <v>0.75</v>
      </c>
      <c r="O72" s="385">
        <v>75</v>
      </c>
      <c r="P72" s="385">
        <v>75</v>
      </c>
      <c r="Q72" s="19">
        <v>230</v>
      </c>
      <c r="R72" s="19">
        <v>225</v>
      </c>
      <c r="S72" s="19">
        <v>225</v>
      </c>
      <c r="T72" s="19">
        <v>219</v>
      </c>
      <c r="U72" s="386">
        <v>202</v>
      </c>
      <c r="V72" s="113">
        <v>5</v>
      </c>
      <c r="W72" s="387">
        <v>23</v>
      </c>
      <c r="X72" s="388">
        <v>2.2222222222222223E-2</v>
      </c>
      <c r="Y72" s="388">
        <v>0.11386138613861387</v>
      </c>
      <c r="Z72" s="389">
        <v>307.8</v>
      </c>
      <c r="AA72" s="389">
        <v>7076.5</v>
      </c>
      <c r="AB72" s="212">
        <v>97</v>
      </c>
      <c r="AC72" s="386">
        <v>90</v>
      </c>
      <c r="AD72" s="212">
        <v>90</v>
      </c>
      <c r="AE72" s="386">
        <v>89</v>
      </c>
      <c r="AF72" s="18">
        <v>7</v>
      </c>
      <c r="AG72" s="19">
        <v>1</v>
      </c>
      <c r="AH72" s="390">
        <v>7.7777777777777779E-2</v>
      </c>
      <c r="AI72" s="391">
        <v>1.1235955056179775E-2</v>
      </c>
      <c r="AJ72" s="19">
        <v>91</v>
      </c>
      <c r="AK72" s="386">
        <v>84</v>
      </c>
      <c r="AL72" s="212">
        <v>84</v>
      </c>
      <c r="AM72" s="386">
        <v>83</v>
      </c>
      <c r="AN72" s="387">
        <v>7</v>
      </c>
      <c r="AO72" s="387">
        <v>1</v>
      </c>
      <c r="AP72" s="392">
        <v>8.3333333333333329E-2</v>
      </c>
      <c r="AQ72" s="392">
        <v>1.2048192771084338E-2</v>
      </c>
      <c r="AR72" s="393">
        <v>1.2133333333333334</v>
      </c>
      <c r="AS72" s="393">
        <v>1.1200000000000001</v>
      </c>
      <c r="AT72" s="19">
        <v>95</v>
      </c>
      <c r="AU72" s="222">
        <v>70</v>
      </c>
      <c r="AV72" s="19">
        <v>15</v>
      </c>
      <c r="AW72" s="387">
        <v>85</v>
      </c>
      <c r="AX72" s="394">
        <v>0.89473684210526316</v>
      </c>
      <c r="AY72" s="395">
        <v>1.2821196558681245</v>
      </c>
      <c r="AZ72" s="19">
        <v>10</v>
      </c>
      <c r="BA72" s="394">
        <v>0.10526315789473684</v>
      </c>
      <c r="BB72" s="396">
        <v>0.96660383741723455</v>
      </c>
      <c r="BC72" s="19">
        <v>0</v>
      </c>
      <c r="BD72" s="19">
        <v>0</v>
      </c>
      <c r="BE72" s="387">
        <v>0</v>
      </c>
      <c r="BF72" s="394">
        <v>0</v>
      </c>
      <c r="BG72" s="396">
        <v>0</v>
      </c>
      <c r="BH72" s="19">
        <v>0</v>
      </c>
      <c r="BI72" s="212">
        <v>90</v>
      </c>
      <c r="BJ72" s="222">
        <v>70</v>
      </c>
      <c r="BK72" s="19">
        <v>15</v>
      </c>
      <c r="BL72" s="387">
        <v>85</v>
      </c>
      <c r="BM72" s="394">
        <v>0.94444444444444442</v>
      </c>
      <c r="BN72" s="395">
        <v>1.2780033077732671</v>
      </c>
      <c r="BO72" s="19">
        <v>0</v>
      </c>
      <c r="BP72" s="394">
        <v>0</v>
      </c>
      <c r="BQ72" s="396">
        <v>0</v>
      </c>
      <c r="BR72" s="19">
        <v>10</v>
      </c>
      <c r="BS72" s="19">
        <v>0</v>
      </c>
      <c r="BT72" s="387">
        <v>10</v>
      </c>
      <c r="BU72" s="394">
        <v>0.1111111111111111</v>
      </c>
      <c r="BV72" s="396">
        <v>0.72408674559212183</v>
      </c>
      <c r="BW72" s="19">
        <v>0</v>
      </c>
      <c r="BX72" s="21" t="s">
        <v>6</v>
      </c>
      <c r="BY72" s="21" t="s">
        <v>6</v>
      </c>
      <c r="BZ72" s="22" t="s">
        <v>6</v>
      </c>
      <c r="CA72" s="99"/>
    </row>
    <row r="73" spans="1:79">
      <c r="A73" s="381" t="s">
        <v>104</v>
      </c>
      <c r="B73" s="17" t="s">
        <v>346</v>
      </c>
      <c r="C73" s="17">
        <v>9350156.0600000005</v>
      </c>
      <c r="D73" s="382">
        <v>9350156.0600000005</v>
      </c>
      <c r="E73" s="402">
        <v>0.53010088</v>
      </c>
      <c r="F73" s="403">
        <v>0.55122733000000002</v>
      </c>
      <c r="G73" s="382">
        <v>9350156.0299999993</v>
      </c>
      <c r="H73" s="398">
        <v>0.98480955199999998</v>
      </c>
      <c r="I73" s="400">
        <v>7486</v>
      </c>
      <c r="J73" s="400">
        <v>3025</v>
      </c>
      <c r="K73" s="401">
        <v>2869</v>
      </c>
      <c r="L73" s="384"/>
      <c r="M73" s="191">
        <v>12.34</v>
      </c>
      <c r="N73" s="191">
        <v>24.49</v>
      </c>
      <c r="O73" s="385">
        <v>1234</v>
      </c>
      <c r="P73" s="385">
        <v>2449</v>
      </c>
      <c r="Q73" s="19">
        <v>6681</v>
      </c>
      <c r="R73" s="19">
        <v>5492</v>
      </c>
      <c r="S73" s="19">
        <v>10393</v>
      </c>
      <c r="T73" s="19">
        <v>8903</v>
      </c>
      <c r="U73" s="386">
        <v>7372.2843062719994</v>
      </c>
      <c r="V73" s="113">
        <v>1189</v>
      </c>
      <c r="W73" s="387">
        <v>3020.7156937280006</v>
      </c>
      <c r="X73" s="388">
        <v>0.21649672250546248</v>
      </c>
      <c r="Y73" s="388">
        <v>0.4097394468574842</v>
      </c>
      <c r="Z73" s="389">
        <v>541.6</v>
      </c>
      <c r="AA73" s="389">
        <v>7077.5</v>
      </c>
      <c r="AB73" s="212">
        <v>2814</v>
      </c>
      <c r="AC73" s="386">
        <v>2373.5848829800002</v>
      </c>
      <c r="AD73" s="212">
        <v>4306</v>
      </c>
      <c r="AE73" s="386">
        <v>2979.0488947999997</v>
      </c>
      <c r="AF73" s="18">
        <v>440.4151170199998</v>
      </c>
      <c r="AG73" s="19">
        <v>1326.9511052000003</v>
      </c>
      <c r="AH73" s="390">
        <v>0.18554850099443893</v>
      </c>
      <c r="AI73" s="391">
        <v>0.4454277697543752</v>
      </c>
      <c r="AJ73" s="19">
        <v>2674</v>
      </c>
      <c r="AK73" s="386">
        <v>2229.7145498499999</v>
      </c>
      <c r="AL73" s="212">
        <v>4045</v>
      </c>
      <c r="AM73" s="386">
        <v>2825.418604688</v>
      </c>
      <c r="AN73" s="387">
        <v>444.28545015000009</v>
      </c>
      <c r="AO73" s="387">
        <v>1219.581395312</v>
      </c>
      <c r="AP73" s="392">
        <v>0.1992566493230663</v>
      </c>
      <c r="AQ73" s="392">
        <v>0.43164626766753866</v>
      </c>
      <c r="AR73" s="393">
        <v>2.1669367909238249</v>
      </c>
      <c r="AS73" s="393">
        <v>1.6516945692119231</v>
      </c>
      <c r="AT73" s="19">
        <v>4860</v>
      </c>
      <c r="AU73" s="222">
        <v>3720</v>
      </c>
      <c r="AV73" s="19">
        <v>245</v>
      </c>
      <c r="AW73" s="387">
        <v>3965</v>
      </c>
      <c r="AX73" s="394">
        <v>0.81584362139917699</v>
      </c>
      <c r="AY73" s="395">
        <v>1.1690690422999899</v>
      </c>
      <c r="AZ73" s="19">
        <v>470</v>
      </c>
      <c r="BA73" s="394">
        <v>9.6707818930041156E-2</v>
      </c>
      <c r="BB73" s="396">
        <v>0.88804241441727416</v>
      </c>
      <c r="BC73" s="19">
        <v>235</v>
      </c>
      <c r="BD73" s="19">
        <v>50</v>
      </c>
      <c r="BE73" s="387">
        <v>285</v>
      </c>
      <c r="BF73" s="394">
        <v>5.8641975308641972E-2</v>
      </c>
      <c r="BG73" s="396">
        <v>0.34699393673752643</v>
      </c>
      <c r="BH73" s="19">
        <v>145</v>
      </c>
      <c r="BI73" s="212">
        <v>2500</v>
      </c>
      <c r="BJ73" s="222">
        <v>2070</v>
      </c>
      <c r="BK73" s="19">
        <v>175</v>
      </c>
      <c r="BL73" s="387">
        <v>2245</v>
      </c>
      <c r="BM73" s="394">
        <v>0.89800000000000002</v>
      </c>
      <c r="BN73" s="395">
        <v>1.2151556156968877</v>
      </c>
      <c r="BO73" s="19">
        <v>105</v>
      </c>
      <c r="BP73" s="394">
        <v>4.2000000000000003E-2</v>
      </c>
      <c r="BQ73" s="396">
        <v>0.54559625876851126</v>
      </c>
      <c r="BR73" s="19">
        <v>70</v>
      </c>
      <c r="BS73" s="19">
        <v>15</v>
      </c>
      <c r="BT73" s="387">
        <v>85</v>
      </c>
      <c r="BU73" s="394">
        <v>3.4000000000000002E-2</v>
      </c>
      <c r="BV73" s="396">
        <v>0.22157054415118932</v>
      </c>
      <c r="BW73" s="19">
        <v>65</v>
      </c>
      <c r="BX73" s="21" t="s">
        <v>6</v>
      </c>
      <c r="BY73" s="21" t="s">
        <v>6</v>
      </c>
      <c r="BZ73" s="22" t="s">
        <v>6</v>
      </c>
      <c r="CA73" s="99" t="s">
        <v>363</v>
      </c>
    </row>
    <row r="74" spans="1:79">
      <c r="A74" s="381"/>
      <c r="B74" s="17" t="s">
        <v>347</v>
      </c>
      <c r="C74" s="17"/>
      <c r="D74" s="382">
        <v>9350156.0600000005</v>
      </c>
      <c r="E74" s="402">
        <v>0.46989912</v>
      </c>
      <c r="F74" s="403">
        <v>0.44877266999999998</v>
      </c>
      <c r="G74" s="382"/>
      <c r="H74" s="398"/>
      <c r="I74" s="400"/>
      <c r="J74" s="400"/>
      <c r="K74" s="401"/>
      <c r="L74" s="384"/>
      <c r="M74" s="191">
        <v>12.15</v>
      </c>
      <c r="N74" s="191"/>
      <c r="O74" s="385">
        <v>1215</v>
      </c>
      <c r="P74" s="385"/>
      <c r="Q74" s="19">
        <v>5782</v>
      </c>
      <c r="R74" s="19">
        <v>4901</v>
      </c>
      <c r="S74" s="19"/>
      <c r="T74" s="19"/>
      <c r="U74" s="386"/>
      <c r="V74" s="113">
        <v>881</v>
      </c>
      <c r="W74" s="387"/>
      <c r="X74" s="388">
        <v>0.17975923280963069</v>
      </c>
      <c r="Y74" s="388"/>
      <c r="Z74" s="389">
        <v>476</v>
      </c>
      <c r="AA74" s="389">
        <v>7078.5</v>
      </c>
      <c r="AB74" s="212">
        <v>2321</v>
      </c>
      <c r="AC74" s="386">
        <v>1932.41511702</v>
      </c>
      <c r="AD74" s="212"/>
      <c r="AE74" s="386"/>
      <c r="AF74" s="18">
        <v>388.58488297999997</v>
      </c>
      <c r="AG74" s="19"/>
      <c r="AH74" s="390">
        <v>0.2010876853309041</v>
      </c>
      <c r="AI74" s="391"/>
      <c r="AJ74" s="19">
        <v>2243</v>
      </c>
      <c r="AK74" s="386">
        <v>1815.2854501499999</v>
      </c>
      <c r="AL74" s="212"/>
      <c r="AM74" s="386"/>
      <c r="AN74" s="387">
        <v>427.71454985000014</v>
      </c>
      <c r="AO74" s="387"/>
      <c r="AP74" s="392">
        <v>0.23561834300751841</v>
      </c>
      <c r="AQ74" s="392"/>
      <c r="AR74" s="393">
        <v>1.8460905349794239</v>
      </c>
      <c r="AS74" s="393"/>
      <c r="AT74" s="19"/>
      <c r="AU74" s="222"/>
      <c r="AV74" s="19"/>
      <c r="AW74" s="387"/>
      <c r="AX74" s="394"/>
      <c r="AY74" s="395"/>
      <c r="AZ74" s="19"/>
      <c r="BA74" s="394"/>
      <c r="BB74" s="396"/>
      <c r="BC74" s="19"/>
      <c r="BD74" s="19"/>
      <c r="BE74" s="387"/>
      <c r="BF74" s="394"/>
      <c r="BG74" s="396"/>
      <c r="BH74" s="19"/>
      <c r="BI74" s="212">
        <v>2200</v>
      </c>
      <c r="BJ74" s="222">
        <v>1840</v>
      </c>
      <c r="BK74" s="19">
        <v>110</v>
      </c>
      <c r="BL74" s="387">
        <v>1950</v>
      </c>
      <c r="BM74" s="394">
        <v>0.88636363636363635</v>
      </c>
      <c r="BN74" s="395">
        <v>1.1994095214663549</v>
      </c>
      <c r="BO74" s="19">
        <v>65</v>
      </c>
      <c r="BP74" s="394">
        <v>2.9545454545454545E-2</v>
      </c>
      <c r="BQ74" s="396">
        <v>0.38380689199083584</v>
      </c>
      <c r="BR74" s="19">
        <v>135</v>
      </c>
      <c r="BS74" s="19">
        <v>15</v>
      </c>
      <c r="BT74" s="387">
        <v>150</v>
      </c>
      <c r="BU74" s="394">
        <v>6.8181818181818177E-2</v>
      </c>
      <c r="BV74" s="396">
        <v>0.44432595752243842</v>
      </c>
      <c r="BW74" s="19">
        <v>35</v>
      </c>
      <c r="BX74" s="21" t="s">
        <v>6</v>
      </c>
      <c r="BY74" s="10"/>
      <c r="BZ74" s="36"/>
      <c r="CA74" s="99" t="s">
        <v>363</v>
      </c>
    </row>
    <row r="75" spans="1:79">
      <c r="A75" s="381"/>
      <c r="B75" s="17" t="s">
        <v>348</v>
      </c>
      <c r="C75" s="17">
        <v>9350160.0399999991</v>
      </c>
      <c r="D75" s="382"/>
      <c r="E75" s="402"/>
      <c r="F75" s="402"/>
      <c r="G75" s="382">
        <v>9350160.0099999998</v>
      </c>
      <c r="H75" s="398">
        <v>0.65154093700000004</v>
      </c>
      <c r="I75" s="18">
        <v>7554</v>
      </c>
      <c r="J75" s="18">
        <v>3008</v>
      </c>
      <c r="K75" s="399">
        <v>2886</v>
      </c>
      <c r="L75" s="384"/>
      <c r="M75" s="191">
        <v>4.92</v>
      </c>
      <c r="N75" s="191">
        <v>4.9400000000000004</v>
      </c>
      <c r="O75" s="385">
        <v>492</v>
      </c>
      <c r="P75" s="385">
        <v>494.00000000000006</v>
      </c>
      <c r="Q75" s="19">
        <v>5219</v>
      </c>
      <c r="R75" s="19">
        <v>5130</v>
      </c>
      <c r="S75" s="19">
        <v>5130</v>
      </c>
      <c r="T75" s="19">
        <v>4958</v>
      </c>
      <c r="U75" s="386">
        <v>4921.7402380980002</v>
      </c>
      <c r="V75" s="113">
        <v>89</v>
      </c>
      <c r="W75" s="387">
        <v>208.25976190199981</v>
      </c>
      <c r="X75" s="388">
        <v>1.7348927875243666E-2</v>
      </c>
      <c r="Y75" s="388">
        <v>4.2314253054216759E-2</v>
      </c>
      <c r="Z75" s="389">
        <v>1061.8</v>
      </c>
      <c r="AA75" s="389">
        <v>7079.5</v>
      </c>
      <c r="AB75" s="212">
        <v>2222</v>
      </c>
      <c r="AC75" s="386">
        <v>2185</v>
      </c>
      <c r="AD75" s="212">
        <v>2185</v>
      </c>
      <c r="AE75" s="386">
        <v>1959.8351384960001</v>
      </c>
      <c r="AF75" s="18">
        <v>37</v>
      </c>
      <c r="AG75" s="19">
        <v>225.16486150399987</v>
      </c>
      <c r="AH75" s="390">
        <v>1.6933638443935927E-2</v>
      </c>
      <c r="AI75" s="391">
        <v>0.11488969509792235</v>
      </c>
      <c r="AJ75" s="19">
        <v>2132</v>
      </c>
      <c r="AK75" s="386">
        <v>2106</v>
      </c>
      <c r="AL75" s="212">
        <v>2106</v>
      </c>
      <c r="AM75" s="386">
        <v>1880.3471441820002</v>
      </c>
      <c r="AN75" s="387">
        <v>26</v>
      </c>
      <c r="AO75" s="387">
        <v>225.65285581799981</v>
      </c>
      <c r="AP75" s="392">
        <v>1.2345679012345678E-2</v>
      </c>
      <c r="AQ75" s="392">
        <v>0.12000595555783114</v>
      </c>
      <c r="AR75" s="393">
        <v>4.333333333333333</v>
      </c>
      <c r="AS75" s="393">
        <v>4.2631578947368416</v>
      </c>
      <c r="AT75" s="19">
        <v>2445</v>
      </c>
      <c r="AU75" s="222">
        <v>1945</v>
      </c>
      <c r="AV75" s="19">
        <v>95</v>
      </c>
      <c r="AW75" s="387">
        <v>2040</v>
      </c>
      <c r="AX75" s="394">
        <v>0.83435582822085885</v>
      </c>
      <c r="AY75" s="395">
        <v>1.1955962435089258</v>
      </c>
      <c r="AZ75" s="19">
        <v>110</v>
      </c>
      <c r="BA75" s="394">
        <v>4.4989775051124746E-2</v>
      </c>
      <c r="BB75" s="396">
        <v>0.41312924748507573</v>
      </c>
      <c r="BC75" s="19">
        <v>140</v>
      </c>
      <c r="BD75" s="19">
        <v>90</v>
      </c>
      <c r="BE75" s="387">
        <v>230</v>
      </c>
      <c r="BF75" s="394">
        <v>9.4069529652351741E-2</v>
      </c>
      <c r="BG75" s="396">
        <v>0.55662443581273213</v>
      </c>
      <c r="BH75" s="19">
        <v>70</v>
      </c>
      <c r="BI75" s="212">
        <v>1825</v>
      </c>
      <c r="BJ75" s="222">
        <v>1480</v>
      </c>
      <c r="BK75" s="19">
        <v>125</v>
      </c>
      <c r="BL75" s="387">
        <v>1605</v>
      </c>
      <c r="BM75" s="394">
        <v>0.8794520547945206</v>
      </c>
      <c r="BN75" s="395">
        <v>1.1900569077057113</v>
      </c>
      <c r="BO75" s="19">
        <v>55</v>
      </c>
      <c r="BP75" s="394">
        <v>3.0136986301369864E-2</v>
      </c>
      <c r="BQ75" s="396">
        <v>0.39149111849012552</v>
      </c>
      <c r="BR75" s="19">
        <v>80</v>
      </c>
      <c r="BS75" s="19">
        <v>10</v>
      </c>
      <c r="BT75" s="387">
        <v>90</v>
      </c>
      <c r="BU75" s="394">
        <v>4.9315068493150684E-2</v>
      </c>
      <c r="BV75" s="396">
        <v>0.32137548708472258</v>
      </c>
      <c r="BW75" s="19">
        <v>80</v>
      </c>
      <c r="BX75" s="21" t="s">
        <v>6</v>
      </c>
      <c r="BY75" s="21" t="s">
        <v>6</v>
      </c>
      <c r="BZ75" s="22" t="s">
        <v>6</v>
      </c>
      <c r="CA75" s="99"/>
    </row>
    <row r="76" spans="1:79">
      <c r="A76" s="381"/>
      <c r="B76" s="17" t="s">
        <v>349</v>
      </c>
      <c r="C76" s="17">
        <v>9350160.0500000007</v>
      </c>
      <c r="D76" s="382"/>
      <c r="E76" s="402"/>
      <c r="F76" s="403"/>
      <c r="G76" s="382">
        <v>9350160.0099999998</v>
      </c>
      <c r="H76" s="398">
        <v>0.34845906300000001</v>
      </c>
      <c r="I76" s="400">
        <v>7554</v>
      </c>
      <c r="J76" s="400">
        <v>3008</v>
      </c>
      <c r="K76" s="401">
        <v>2886</v>
      </c>
      <c r="L76" s="384"/>
      <c r="M76" s="191">
        <v>4.99</v>
      </c>
      <c r="N76" s="191">
        <v>5.01</v>
      </c>
      <c r="O76" s="385">
        <v>499</v>
      </c>
      <c r="P76" s="385">
        <v>501</v>
      </c>
      <c r="Q76" s="19">
        <v>3084</v>
      </c>
      <c r="R76" s="19">
        <v>3005</v>
      </c>
      <c r="S76" s="19">
        <v>3005</v>
      </c>
      <c r="T76" s="19">
        <v>2860</v>
      </c>
      <c r="U76" s="386">
        <v>2632.2597619020003</v>
      </c>
      <c r="V76" s="113">
        <v>79</v>
      </c>
      <c r="W76" s="387">
        <v>372.74023809799974</v>
      </c>
      <c r="X76" s="388">
        <v>2.6289517470881863E-2</v>
      </c>
      <c r="Y76" s="388">
        <v>0.14160465600426442</v>
      </c>
      <c r="Z76" s="389">
        <v>618.29999999999995</v>
      </c>
      <c r="AA76" s="389">
        <v>7080.5</v>
      </c>
      <c r="AB76" s="212">
        <v>1199</v>
      </c>
      <c r="AC76" s="386">
        <v>1173</v>
      </c>
      <c r="AD76" s="212">
        <v>1173</v>
      </c>
      <c r="AE76" s="386">
        <v>1048.1648615040001</v>
      </c>
      <c r="AF76" s="18">
        <v>26</v>
      </c>
      <c r="AG76" s="19">
        <v>124.8351384959999</v>
      </c>
      <c r="AH76" s="390">
        <v>2.2165387894288149E-2</v>
      </c>
      <c r="AI76" s="391">
        <v>0.11909876306755346</v>
      </c>
      <c r="AJ76" s="19">
        <v>1149</v>
      </c>
      <c r="AK76" s="386">
        <v>1143</v>
      </c>
      <c r="AL76" s="212">
        <v>1143</v>
      </c>
      <c r="AM76" s="386">
        <v>1005.652855818</v>
      </c>
      <c r="AN76" s="387">
        <v>6</v>
      </c>
      <c r="AO76" s="387">
        <v>137.34714418199997</v>
      </c>
      <c r="AP76" s="392">
        <v>5.2493438320209973E-3</v>
      </c>
      <c r="AQ76" s="392">
        <v>0.13657510480620227</v>
      </c>
      <c r="AR76" s="393">
        <v>2.3026052104208419</v>
      </c>
      <c r="AS76" s="393">
        <v>2.2814371257485031</v>
      </c>
      <c r="AT76" s="19">
        <v>1520</v>
      </c>
      <c r="AU76" s="222">
        <v>1215</v>
      </c>
      <c r="AV76" s="19">
        <v>55</v>
      </c>
      <c r="AW76" s="387">
        <v>1270</v>
      </c>
      <c r="AX76" s="394">
        <v>0.83552631578947367</v>
      </c>
      <c r="AY76" s="395">
        <v>1.1972735021709691</v>
      </c>
      <c r="AZ76" s="19">
        <v>145</v>
      </c>
      <c r="BA76" s="394">
        <v>9.5394736842105268E-2</v>
      </c>
      <c r="BB76" s="396">
        <v>0.87598472765936886</v>
      </c>
      <c r="BC76" s="19">
        <v>35</v>
      </c>
      <c r="BD76" s="19">
        <v>35</v>
      </c>
      <c r="BE76" s="387">
        <v>70</v>
      </c>
      <c r="BF76" s="394">
        <v>4.6052631578947366E-2</v>
      </c>
      <c r="BG76" s="396">
        <v>0.27250077857365301</v>
      </c>
      <c r="BH76" s="19">
        <v>35</v>
      </c>
      <c r="BI76" s="212">
        <v>1275</v>
      </c>
      <c r="BJ76" s="222">
        <v>1085</v>
      </c>
      <c r="BK76" s="19">
        <v>80</v>
      </c>
      <c r="BL76" s="387">
        <v>1165</v>
      </c>
      <c r="BM76" s="394">
        <v>0.9137254901960784</v>
      </c>
      <c r="BN76" s="395">
        <v>1.2364350340948287</v>
      </c>
      <c r="BO76" s="19">
        <v>30</v>
      </c>
      <c r="BP76" s="394">
        <v>2.3529411764705882E-2</v>
      </c>
      <c r="BQ76" s="396">
        <v>0.30565616737731721</v>
      </c>
      <c r="BR76" s="19">
        <v>25</v>
      </c>
      <c r="BS76" s="19">
        <v>30</v>
      </c>
      <c r="BT76" s="387">
        <v>55</v>
      </c>
      <c r="BU76" s="394">
        <v>4.3137254901960784E-2</v>
      </c>
      <c r="BV76" s="396">
        <v>0.28111603064164731</v>
      </c>
      <c r="BW76" s="19">
        <v>30</v>
      </c>
      <c r="BX76" s="21" t="s">
        <v>6</v>
      </c>
      <c r="BY76" s="21" t="s">
        <v>6</v>
      </c>
      <c r="BZ76" s="22" t="s">
        <v>6</v>
      </c>
      <c r="CA76" s="99"/>
    </row>
    <row r="77" spans="1:79">
      <c r="A77" s="381"/>
      <c r="B77" s="17" t="s">
        <v>350</v>
      </c>
      <c r="C77" s="17">
        <v>9350160.0600000005</v>
      </c>
      <c r="D77" s="382"/>
      <c r="E77" s="402"/>
      <c r="F77" s="403"/>
      <c r="G77" s="382">
        <v>9350160.0199999996</v>
      </c>
      <c r="H77" s="398">
        <v>0.262565942</v>
      </c>
      <c r="I77" s="400">
        <v>6366</v>
      </c>
      <c r="J77" s="400">
        <v>1587</v>
      </c>
      <c r="K77" s="401">
        <v>1535</v>
      </c>
      <c r="L77" s="384"/>
      <c r="M77" s="191">
        <v>2.6</v>
      </c>
      <c r="N77" s="191">
        <v>2.69</v>
      </c>
      <c r="O77" s="385">
        <v>260</v>
      </c>
      <c r="P77" s="385">
        <v>269</v>
      </c>
      <c r="Q77" s="19">
        <v>1790</v>
      </c>
      <c r="R77" s="19">
        <v>1689</v>
      </c>
      <c r="S77" s="19">
        <v>1689</v>
      </c>
      <c r="T77" s="19">
        <v>1709</v>
      </c>
      <c r="U77" s="386">
        <v>1671.494786772</v>
      </c>
      <c r="V77" s="113">
        <v>101</v>
      </c>
      <c r="W77" s="387">
        <v>17.505213228000002</v>
      </c>
      <c r="X77" s="388">
        <v>5.9798697454114862E-2</v>
      </c>
      <c r="Y77" s="388">
        <v>1.0472789605169015E-2</v>
      </c>
      <c r="Z77" s="389">
        <v>687.5</v>
      </c>
      <c r="AA77" s="389">
        <v>7081.5</v>
      </c>
      <c r="AB77" s="212">
        <v>1008</v>
      </c>
      <c r="AC77" s="386">
        <v>796</v>
      </c>
      <c r="AD77" s="212">
        <v>796</v>
      </c>
      <c r="AE77" s="386">
        <v>416.692149954</v>
      </c>
      <c r="AF77" s="18">
        <v>212</v>
      </c>
      <c r="AG77" s="19">
        <v>379.307850046</v>
      </c>
      <c r="AH77" s="390">
        <v>0.26633165829145727</v>
      </c>
      <c r="AI77" s="391">
        <v>0.91028316729238368</v>
      </c>
      <c r="AJ77" s="19">
        <v>943</v>
      </c>
      <c r="AK77" s="386">
        <v>768</v>
      </c>
      <c r="AL77" s="212">
        <v>768</v>
      </c>
      <c r="AM77" s="386">
        <v>403.03872096999999</v>
      </c>
      <c r="AN77" s="387">
        <v>175</v>
      </c>
      <c r="AO77" s="387">
        <v>364.96127903000001</v>
      </c>
      <c r="AP77" s="392">
        <v>0.22786458333333334</v>
      </c>
      <c r="AQ77" s="392">
        <v>0.90552410982161124</v>
      </c>
      <c r="AR77" s="393">
        <v>3.6269230769230769</v>
      </c>
      <c r="AS77" s="393">
        <v>2.8550185873605947</v>
      </c>
      <c r="AT77" s="19">
        <v>505</v>
      </c>
      <c r="AU77" s="222">
        <v>380</v>
      </c>
      <c r="AV77" s="19">
        <v>40</v>
      </c>
      <c r="AW77" s="387">
        <v>420</v>
      </c>
      <c r="AX77" s="394">
        <v>0.83168316831683164</v>
      </c>
      <c r="AY77" s="395">
        <v>1.1917664360894156</v>
      </c>
      <c r="AZ77" s="19">
        <v>35</v>
      </c>
      <c r="BA77" s="394">
        <v>6.9306930693069313E-2</v>
      </c>
      <c r="BB77" s="396">
        <v>0.63642727909154562</v>
      </c>
      <c r="BC77" s="19">
        <v>30</v>
      </c>
      <c r="BD77" s="19">
        <v>10</v>
      </c>
      <c r="BE77" s="387">
        <v>40</v>
      </c>
      <c r="BF77" s="394">
        <v>7.9207920792079209E-2</v>
      </c>
      <c r="BG77" s="396">
        <v>0.4686859218466225</v>
      </c>
      <c r="BH77" s="19">
        <v>0</v>
      </c>
      <c r="BI77" s="212">
        <v>505</v>
      </c>
      <c r="BJ77" s="222">
        <v>400</v>
      </c>
      <c r="BK77" s="19">
        <v>30</v>
      </c>
      <c r="BL77" s="387">
        <v>430</v>
      </c>
      <c r="BM77" s="394">
        <v>0.85148514851485146</v>
      </c>
      <c r="BN77" s="395">
        <v>1.1522126502230736</v>
      </c>
      <c r="BO77" s="19">
        <v>20</v>
      </c>
      <c r="BP77" s="394">
        <v>3.9603960396039604E-2</v>
      </c>
      <c r="BQ77" s="396">
        <v>0.51447077677370223</v>
      </c>
      <c r="BR77" s="19">
        <v>15</v>
      </c>
      <c r="BS77" s="19">
        <v>15</v>
      </c>
      <c r="BT77" s="387">
        <v>30</v>
      </c>
      <c r="BU77" s="394">
        <v>5.9405940594059403E-2</v>
      </c>
      <c r="BV77" s="396">
        <v>0.38713548774232259</v>
      </c>
      <c r="BW77" s="19">
        <v>25</v>
      </c>
      <c r="BX77" s="21" t="s">
        <v>6</v>
      </c>
      <c r="BY77" s="21" t="s">
        <v>6</v>
      </c>
      <c r="BZ77" s="22" t="s">
        <v>6</v>
      </c>
      <c r="CA77" s="99"/>
    </row>
    <row r="78" spans="1:79">
      <c r="A78" s="381"/>
      <c r="B78" s="17" t="s">
        <v>351</v>
      </c>
      <c r="C78" s="17">
        <v>9350160.0700000003</v>
      </c>
      <c r="D78" s="382"/>
      <c r="E78" s="17"/>
      <c r="F78" s="17"/>
      <c r="G78" s="382">
        <v>9350160.0199999996</v>
      </c>
      <c r="H78" s="398">
        <v>0.73743405799999995</v>
      </c>
      <c r="I78" s="18">
        <v>6366</v>
      </c>
      <c r="J78" s="18">
        <v>1587</v>
      </c>
      <c r="K78" s="399">
        <v>1535</v>
      </c>
      <c r="L78" s="384"/>
      <c r="M78" s="191">
        <v>17.46</v>
      </c>
      <c r="N78" s="191">
        <v>17.48</v>
      </c>
      <c r="O78" s="385">
        <v>1746</v>
      </c>
      <c r="P78" s="385">
        <v>1748</v>
      </c>
      <c r="Q78" s="19">
        <v>5114</v>
      </c>
      <c r="R78" s="19">
        <v>5157</v>
      </c>
      <c r="S78" s="19">
        <v>5157</v>
      </c>
      <c r="T78" s="19">
        <v>4662</v>
      </c>
      <c r="U78" s="386">
        <v>4694.5052132279998</v>
      </c>
      <c r="V78" s="113">
        <v>-43</v>
      </c>
      <c r="W78" s="387">
        <v>462.49478677200023</v>
      </c>
      <c r="X78" s="388">
        <v>-8.3381811130502238E-3</v>
      </c>
      <c r="Y78" s="388">
        <v>9.8518324246142028E-2</v>
      </c>
      <c r="Z78" s="389">
        <v>292.89999999999998</v>
      </c>
      <c r="AA78" s="389">
        <v>7082.5</v>
      </c>
      <c r="AB78" s="212">
        <v>2506</v>
      </c>
      <c r="AC78" s="386">
        <v>2266</v>
      </c>
      <c r="AD78" s="212">
        <v>2266</v>
      </c>
      <c r="AE78" s="386">
        <v>1170.3078500459999</v>
      </c>
      <c r="AF78" s="18">
        <v>240</v>
      </c>
      <c r="AG78" s="19">
        <v>1095.6921499540001</v>
      </c>
      <c r="AH78" s="390">
        <v>0.1059135039717564</v>
      </c>
      <c r="AI78" s="391">
        <v>0.93624267316581111</v>
      </c>
      <c r="AJ78" s="19">
        <v>2186</v>
      </c>
      <c r="AK78" s="386">
        <v>2203</v>
      </c>
      <c r="AL78" s="212">
        <v>2203</v>
      </c>
      <c r="AM78" s="386">
        <v>1131.96127903</v>
      </c>
      <c r="AN78" s="387">
        <v>-17</v>
      </c>
      <c r="AO78" s="387">
        <v>1071.03872097</v>
      </c>
      <c r="AP78" s="392">
        <v>-7.7167498865183841E-3</v>
      </c>
      <c r="AQ78" s="392">
        <v>0.94617964484420725</v>
      </c>
      <c r="AR78" s="393">
        <v>1.2520045819014891</v>
      </c>
      <c r="AS78" s="393">
        <v>1.2602974828375286</v>
      </c>
      <c r="AT78" s="19">
        <v>2235</v>
      </c>
      <c r="AU78" s="222">
        <v>1780</v>
      </c>
      <c r="AV78" s="19">
        <v>135</v>
      </c>
      <c r="AW78" s="387">
        <v>1915</v>
      </c>
      <c r="AX78" s="394">
        <v>0.85682326621923932</v>
      </c>
      <c r="AY78" s="395">
        <v>1.2277911219571445</v>
      </c>
      <c r="AZ78" s="19">
        <v>140</v>
      </c>
      <c r="BA78" s="394">
        <v>6.2639821029082776E-2</v>
      </c>
      <c r="BB78" s="396">
        <v>0.5752049681274819</v>
      </c>
      <c r="BC78" s="19">
        <v>85</v>
      </c>
      <c r="BD78" s="19">
        <v>40</v>
      </c>
      <c r="BE78" s="387">
        <v>125</v>
      </c>
      <c r="BF78" s="394">
        <v>5.5928411633109618E-2</v>
      </c>
      <c r="BG78" s="396">
        <v>0.33093734694147703</v>
      </c>
      <c r="BH78" s="19">
        <v>55</v>
      </c>
      <c r="BI78" s="212">
        <v>1865</v>
      </c>
      <c r="BJ78" s="222">
        <v>1455</v>
      </c>
      <c r="BK78" s="19">
        <v>90</v>
      </c>
      <c r="BL78" s="387">
        <v>1545</v>
      </c>
      <c r="BM78" s="394">
        <v>0.82841823056300268</v>
      </c>
      <c r="BN78" s="395">
        <v>1.1209989588132647</v>
      </c>
      <c r="BO78" s="19">
        <v>90</v>
      </c>
      <c r="BP78" s="394">
        <v>4.8257372654155493E-2</v>
      </c>
      <c r="BQ78" s="396">
        <v>0.62688195185964524</v>
      </c>
      <c r="BR78" s="19">
        <v>130</v>
      </c>
      <c r="BS78" s="19">
        <v>55</v>
      </c>
      <c r="BT78" s="387">
        <v>185</v>
      </c>
      <c r="BU78" s="394">
        <v>9.9195710455764072E-2</v>
      </c>
      <c r="BV78" s="396">
        <v>0.64643669244551361</v>
      </c>
      <c r="BW78" s="19">
        <v>45</v>
      </c>
      <c r="BX78" s="21" t="s">
        <v>6</v>
      </c>
      <c r="BY78" s="21" t="s">
        <v>6</v>
      </c>
      <c r="BZ78" s="22" t="s">
        <v>6</v>
      </c>
      <c r="CA78" s="99"/>
    </row>
    <row r="79" spans="1:79">
      <c r="A79" s="381"/>
      <c r="B79" s="17" t="s">
        <v>352</v>
      </c>
      <c r="C79" s="17">
        <v>9350160.0800000001</v>
      </c>
      <c r="D79" s="382"/>
      <c r="E79" s="17"/>
      <c r="F79" s="17"/>
      <c r="G79" s="382">
        <v>9350160.0299999993</v>
      </c>
      <c r="H79" s="398">
        <v>0.144880174</v>
      </c>
      <c r="I79" s="18">
        <v>4033</v>
      </c>
      <c r="J79" s="18">
        <v>1587</v>
      </c>
      <c r="K79" s="399">
        <v>1535</v>
      </c>
      <c r="L79" s="384"/>
      <c r="M79" s="191">
        <v>2.09</v>
      </c>
      <c r="N79" s="191">
        <v>2.09</v>
      </c>
      <c r="O79" s="385">
        <v>209</v>
      </c>
      <c r="P79" s="385">
        <v>209</v>
      </c>
      <c r="Q79" s="19">
        <v>712</v>
      </c>
      <c r="R79" s="19">
        <v>822</v>
      </c>
      <c r="S79" s="19">
        <v>822</v>
      </c>
      <c r="T79" s="19">
        <v>818</v>
      </c>
      <c r="U79" s="386">
        <v>584.30174174199999</v>
      </c>
      <c r="V79" s="113">
        <v>-110</v>
      </c>
      <c r="W79" s="387">
        <v>237.69825825800001</v>
      </c>
      <c r="X79" s="388">
        <v>-0.13381995133819952</v>
      </c>
      <c r="Y79" s="388">
        <v>0.40680737584204618</v>
      </c>
      <c r="Z79" s="389">
        <v>340.9</v>
      </c>
      <c r="AA79" s="389">
        <v>7083.5</v>
      </c>
      <c r="AB79" s="212">
        <v>251</v>
      </c>
      <c r="AC79" s="386">
        <v>248</v>
      </c>
      <c r="AD79" s="212">
        <v>248</v>
      </c>
      <c r="AE79" s="386">
        <v>229.92483613799999</v>
      </c>
      <c r="AF79" s="18">
        <v>3</v>
      </c>
      <c r="AG79" s="19">
        <v>18.075163862000011</v>
      </c>
      <c r="AH79" s="390">
        <v>1.2096774193548387E-2</v>
      </c>
      <c r="AI79" s="391">
        <v>7.8613359764020313E-2</v>
      </c>
      <c r="AJ79" s="19">
        <v>237</v>
      </c>
      <c r="AK79" s="386">
        <v>227</v>
      </c>
      <c r="AL79" s="212">
        <v>227</v>
      </c>
      <c r="AM79" s="386">
        <v>222.39106709000001</v>
      </c>
      <c r="AN79" s="387">
        <v>10</v>
      </c>
      <c r="AO79" s="387">
        <v>4.6089329099999929</v>
      </c>
      <c r="AP79" s="392">
        <v>4.405286343612335E-2</v>
      </c>
      <c r="AQ79" s="392">
        <v>2.0724451617181151E-2</v>
      </c>
      <c r="AR79" s="393">
        <v>1.1339712918660287</v>
      </c>
      <c r="AS79" s="393">
        <v>1.0861244019138756</v>
      </c>
      <c r="AT79" s="19">
        <v>260</v>
      </c>
      <c r="AU79" s="222">
        <v>185</v>
      </c>
      <c r="AV79" s="19">
        <v>35</v>
      </c>
      <c r="AW79" s="387">
        <v>220</v>
      </c>
      <c r="AX79" s="394">
        <v>0.84615384615384615</v>
      </c>
      <c r="AY79" s="395">
        <v>1.2125022989884073</v>
      </c>
      <c r="AZ79" s="19">
        <v>20</v>
      </c>
      <c r="BA79" s="394">
        <v>7.6923076923076927E-2</v>
      </c>
      <c r="BB79" s="396">
        <v>0.7063643427279791</v>
      </c>
      <c r="BC79" s="19">
        <v>10</v>
      </c>
      <c r="BD79" s="19">
        <v>0</v>
      </c>
      <c r="BE79" s="387">
        <v>10</v>
      </c>
      <c r="BF79" s="394">
        <v>3.8461538461538464E-2</v>
      </c>
      <c r="BG79" s="396">
        <v>0.22758306781975421</v>
      </c>
      <c r="BH79" s="19">
        <v>10</v>
      </c>
      <c r="BI79" s="212">
        <v>195</v>
      </c>
      <c r="BJ79" s="222">
        <v>145</v>
      </c>
      <c r="BK79" s="19">
        <v>20</v>
      </c>
      <c r="BL79" s="387">
        <v>165</v>
      </c>
      <c r="BM79" s="394">
        <v>0.84615384615384615</v>
      </c>
      <c r="BN79" s="395">
        <v>1.1449984386384928</v>
      </c>
      <c r="BO79" s="19">
        <v>10</v>
      </c>
      <c r="BP79" s="394">
        <v>5.128205128205128E-2</v>
      </c>
      <c r="BQ79" s="396">
        <v>0.66617369813005034</v>
      </c>
      <c r="BR79" s="19">
        <v>15</v>
      </c>
      <c r="BS79" s="19">
        <v>0</v>
      </c>
      <c r="BT79" s="387">
        <v>15</v>
      </c>
      <c r="BU79" s="394">
        <v>7.6923076923076927E-2</v>
      </c>
      <c r="BV79" s="396">
        <v>0.50129082387146906</v>
      </c>
      <c r="BW79" s="19">
        <v>0</v>
      </c>
      <c r="BX79" s="21" t="s">
        <v>6</v>
      </c>
      <c r="BY79" s="21" t="s">
        <v>6</v>
      </c>
      <c r="BZ79" s="22" t="s">
        <v>6</v>
      </c>
      <c r="CA79" s="99"/>
    </row>
    <row r="80" spans="1:79">
      <c r="A80" s="381"/>
      <c r="B80" s="17" t="s">
        <v>353</v>
      </c>
      <c r="C80" s="17">
        <v>9350160.0899999999</v>
      </c>
      <c r="D80" s="382"/>
      <c r="E80" s="17"/>
      <c r="F80" s="17"/>
      <c r="G80" s="382">
        <v>9350160.0299999993</v>
      </c>
      <c r="H80" s="398">
        <v>0.85511982600000003</v>
      </c>
      <c r="I80" s="18">
        <v>4033</v>
      </c>
      <c r="J80" s="18">
        <v>1587</v>
      </c>
      <c r="K80" s="399">
        <v>1535</v>
      </c>
      <c r="L80" s="384"/>
      <c r="M80" s="191">
        <v>13.84</v>
      </c>
      <c r="N80" s="191">
        <v>13.89</v>
      </c>
      <c r="O80" s="385">
        <v>1384</v>
      </c>
      <c r="P80" s="385">
        <v>1389</v>
      </c>
      <c r="Q80" s="19">
        <v>3968</v>
      </c>
      <c r="R80" s="19">
        <v>3522</v>
      </c>
      <c r="S80" s="19">
        <v>3522</v>
      </c>
      <c r="T80" s="19">
        <v>3456</v>
      </c>
      <c r="U80" s="386">
        <v>3448.6982582579999</v>
      </c>
      <c r="V80" s="113">
        <v>446</v>
      </c>
      <c r="W80" s="387">
        <v>73.301741742000104</v>
      </c>
      <c r="X80" s="388">
        <v>0.12663259511641112</v>
      </c>
      <c r="Y80" s="388">
        <v>2.1254901488257816E-2</v>
      </c>
      <c r="Z80" s="389">
        <v>286.7</v>
      </c>
      <c r="AA80" s="389">
        <v>7084.5</v>
      </c>
      <c r="AB80" s="212">
        <v>1694</v>
      </c>
      <c r="AC80" s="386">
        <v>1497</v>
      </c>
      <c r="AD80" s="212">
        <v>1497</v>
      </c>
      <c r="AE80" s="386">
        <v>1357.075163862</v>
      </c>
      <c r="AF80" s="18">
        <v>197</v>
      </c>
      <c r="AG80" s="19">
        <v>139.92483613800005</v>
      </c>
      <c r="AH80" s="390">
        <v>0.13159652638610556</v>
      </c>
      <c r="AI80" s="391">
        <v>0.10310765377195343</v>
      </c>
      <c r="AJ80" s="19">
        <v>1638</v>
      </c>
      <c r="AK80" s="386">
        <v>1441</v>
      </c>
      <c r="AL80" s="212">
        <v>1441</v>
      </c>
      <c r="AM80" s="386">
        <v>1312.60893291</v>
      </c>
      <c r="AN80" s="387">
        <v>197</v>
      </c>
      <c r="AO80" s="387">
        <v>128.39106708999998</v>
      </c>
      <c r="AP80" s="392">
        <v>0.13671061762664816</v>
      </c>
      <c r="AQ80" s="392">
        <v>9.7813647211254504E-2</v>
      </c>
      <c r="AR80" s="393">
        <v>1.1835260115606936</v>
      </c>
      <c r="AS80" s="393">
        <v>1.0374370050395969</v>
      </c>
      <c r="AT80" s="19">
        <v>1710</v>
      </c>
      <c r="AU80" s="222">
        <v>1450</v>
      </c>
      <c r="AV80" s="19">
        <v>110</v>
      </c>
      <c r="AW80" s="387">
        <v>1560</v>
      </c>
      <c r="AX80" s="394">
        <v>0.91228070175438591</v>
      </c>
      <c r="AY80" s="395">
        <v>1.3072592569635777</v>
      </c>
      <c r="AZ80" s="19">
        <v>70</v>
      </c>
      <c r="BA80" s="394">
        <v>4.0935672514619881E-2</v>
      </c>
      <c r="BB80" s="396">
        <v>0.37590149232892456</v>
      </c>
      <c r="BC80" s="19">
        <v>40</v>
      </c>
      <c r="BD80" s="19">
        <v>25</v>
      </c>
      <c r="BE80" s="387">
        <v>65</v>
      </c>
      <c r="BF80" s="394">
        <v>3.8011695906432746E-2</v>
      </c>
      <c r="BG80" s="396">
        <v>0.22492127755285649</v>
      </c>
      <c r="BH80" s="19">
        <v>20</v>
      </c>
      <c r="BI80" s="212">
        <v>1420</v>
      </c>
      <c r="BJ80" s="222">
        <v>1190</v>
      </c>
      <c r="BK80" s="19">
        <v>75</v>
      </c>
      <c r="BL80" s="387">
        <v>1265</v>
      </c>
      <c r="BM80" s="394">
        <v>0.89084507042253525</v>
      </c>
      <c r="BN80" s="395">
        <v>1.2054737082848921</v>
      </c>
      <c r="BO80" s="19">
        <v>40</v>
      </c>
      <c r="BP80" s="394">
        <v>2.8169014084507043E-2</v>
      </c>
      <c r="BQ80" s="396">
        <v>0.36592639756439388</v>
      </c>
      <c r="BR80" s="19">
        <v>55</v>
      </c>
      <c r="BS80" s="19">
        <v>35</v>
      </c>
      <c r="BT80" s="387">
        <v>90</v>
      </c>
      <c r="BU80" s="394">
        <v>6.3380281690140844E-2</v>
      </c>
      <c r="BV80" s="396">
        <v>0.41303539713353432</v>
      </c>
      <c r="BW80" s="19">
        <v>20</v>
      </c>
      <c r="BX80" s="21" t="s">
        <v>6</v>
      </c>
      <c r="BY80" s="21" t="s">
        <v>6</v>
      </c>
      <c r="BZ80" s="22" t="s">
        <v>6</v>
      </c>
      <c r="CA80" s="99"/>
    </row>
    <row r="81" spans="1:79">
      <c r="A81" s="381"/>
      <c r="B81" s="17" t="s">
        <v>354</v>
      </c>
      <c r="C81" s="17">
        <v>9350170</v>
      </c>
      <c r="D81" s="382"/>
      <c r="E81" s="17"/>
      <c r="F81" s="384"/>
      <c r="G81" s="382"/>
      <c r="H81" s="398"/>
      <c r="I81" s="400"/>
      <c r="J81" s="400"/>
      <c r="K81" s="401"/>
      <c r="L81" s="384" t="s">
        <v>87</v>
      </c>
      <c r="M81" s="191">
        <v>2.79</v>
      </c>
      <c r="N81" s="191">
        <v>2.79</v>
      </c>
      <c r="O81" s="385">
        <v>279</v>
      </c>
      <c r="P81" s="385">
        <v>279</v>
      </c>
      <c r="Q81" s="19">
        <v>5834</v>
      </c>
      <c r="R81" s="19">
        <v>5405</v>
      </c>
      <c r="S81" s="19">
        <v>5405</v>
      </c>
      <c r="T81" s="19">
        <v>5208</v>
      </c>
      <c r="U81" s="386">
        <v>5250</v>
      </c>
      <c r="V81" s="113">
        <v>429</v>
      </c>
      <c r="W81" s="387">
        <v>155</v>
      </c>
      <c r="X81" s="388">
        <v>7.9370952821461616E-2</v>
      </c>
      <c r="Y81" s="388">
        <v>2.9523809523809525E-2</v>
      </c>
      <c r="Z81" s="389">
        <v>2087.6999999999998</v>
      </c>
      <c r="AA81" s="389">
        <v>7085.5</v>
      </c>
      <c r="AB81" s="212">
        <v>3236</v>
      </c>
      <c r="AC81" s="386">
        <v>2978</v>
      </c>
      <c r="AD81" s="212">
        <v>2978</v>
      </c>
      <c r="AE81" s="386">
        <v>2745</v>
      </c>
      <c r="AF81" s="18">
        <v>258</v>
      </c>
      <c r="AG81" s="19">
        <v>233</v>
      </c>
      <c r="AH81" s="390">
        <v>8.6635325721961046E-2</v>
      </c>
      <c r="AI81" s="391">
        <v>8.48816029143898E-2</v>
      </c>
      <c r="AJ81" s="19">
        <v>3042</v>
      </c>
      <c r="AK81" s="386">
        <v>2794</v>
      </c>
      <c r="AL81" s="212">
        <v>2794</v>
      </c>
      <c r="AM81" s="386">
        <v>2603</v>
      </c>
      <c r="AN81" s="387">
        <v>248</v>
      </c>
      <c r="AO81" s="387">
        <v>191</v>
      </c>
      <c r="AP81" s="392">
        <v>8.8761632068718677E-2</v>
      </c>
      <c r="AQ81" s="392">
        <v>7.3376872839031881E-2</v>
      </c>
      <c r="AR81" s="393">
        <v>10.903225806451612</v>
      </c>
      <c r="AS81" s="393">
        <v>10.014336917562725</v>
      </c>
      <c r="AT81" s="19">
        <v>1925</v>
      </c>
      <c r="AU81" s="222">
        <v>1340</v>
      </c>
      <c r="AV81" s="19">
        <v>65</v>
      </c>
      <c r="AW81" s="387">
        <v>1405</v>
      </c>
      <c r="AX81" s="394">
        <v>0.72987012987012989</v>
      </c>
      <c r="AY81" s="395">
        <v>1.0458727032360453</v>
      </c>
      <c r="AZ81" s="19">
        <v>145</v>
      </c>
      <c r="BA81" s="394">
        <v>7.5324675324675322E-2</v>
      </c>
      <c r="BB81" s="396">
        <v>0.69168664209986519</v>
      </c>
      <c r="BC81" s="19">
        <v>255</v>
      </c>
      <c r="BD81" s="19">
        <v>60</v>
      </c>
      <c r="BE81" s="387">
        <v>315</v>
      </c>
      <c r="BF81" s="394">
        <v>0.16363636363636364</v>
      </c>
      <c r="BG81" s="396">
        <v>0.96826250672404512</v>
      </c>
      <c r="BH81" s="19">
        <v>50</v>
      </c>
      <c r="BI81" s="212">
        <v>1820</v>
      </c>
      <c r="BJ81" s="222">
        <v>1270</v>
      </c>
      <c r="BK81" s="19">
        <v>90</v>
      </c>
      <c r="BL81" s="387">
        <v>1360</v>
      </c>
      <c r="BM81" s="394">
        <v>0.74725274725274726</v>
      </c>
      <c r="BN81" s="395">
        <v>1.0111674523041234</v>
      </c>
      <c r="BO81" s="19">
        <v>50</v>
      </c>
      <c r="BP81" s="394">
        <v>2.7472527472527472E-2</v>
      </c>
      <c r="BQ81" s="396">
        <v>0.35687876685538411</v>
      </c>
      <c r="BR81" s="19">
        <v>275</v>
      </c>
      <c r="BS81" s="19">
        <v>75</v>
      </c>
      <c r="BT81" s="387">
        <v>350</v>
      </c>
      <c r="BU81" s="394">
        <v>0.19230769230769232</v>
      </c>
      <c r="BV81" s="396">
        <v>1.2532270596786725</v>
      </c>
      <c r="BW81" s="19">
        <v>65</v>
      </c>
      <c r="BX81" s="21" t="s">
        <v>6</v>
      </c>
      <c r="BY81" s="21" t="s">
        <v>6</v>
      </c>
      <c r="BZ81" s="22" t="s">
        <v>6</v>
      </c>
      <c r="CA81" s="99"/>
    </row>
    <row r="82" spans="1:79">
      <c r="A82" s="381"/>
      <c r="B82" s="17" t="s">
        <v>355</v>
      </c>
      <c r="C82" s="17">
        <v>9350171</v>
      </c>
      <c r="D82" s="382"/>
      <c r="E82" s="17"/>
      <c r="F82" s="384"/>
      <c r="G82" s="382"/>
      <c r="H82" s="398"/>
      <c r="I82" s="400"/>
      <c r="J82" s="400"/>
      <c r="K82" s="401"/>
      <c r="L82" s="384" t="s">
        <v>88</v>
      </c>
      <c r="M82" s="191">
        <v>2.31</v>
      </c>
      <c r="N82" s="191">
        <v>2.31</v>
      </c>
      <c r="O82" s="385">
        <v>231</v>
      </c>
      <c r="P82" s="385">
        <v>231</v>
      </c>
      <c r="Q82" s="19">
        <v>6484</v>
      </c>
      <c r="R82" s="19">
        <v>6267</v>
      </c>
      <c r="S82" s="19">
        <v>6267</v>
      </c>
      <c r="T82" s="19">
        <v>5970</v>
      </c>
      <c r="U82" s="386">
        <v>6065</v>
      </c>
      <c r="V82" s="113">
        <v>217</v>
      </c>
      <c r="W82" s="387">
        <v>202</v>
      </c>
      <c r="X82" s="388">
        <v>3.4625817775650235E-2</v>
      </c>
      <c r="Y82" s="388">
        <v>3.3305853256389115E-2</v>
      </c>
      <c r="Z82" s="389">
        <v>2806.1</v>
      </c>
      <c r="AA82" s="389">
        <v>7086.5</v>
      </c>
      <c r="AB82" s="212">
        <v>3085</v>
      </c>
      <c r="AC82" s="386">
        <v>2982</v>
      </c>
      <c r="AD82" s="212">
        <v>2982</v>
      </c>
      <c r="AE82" s="386">
        <v>2753</v>
      </c>
      <c r="AF82" s="18">
        <v>103</v>
      </c>
      <c r="AG82" s="19">
        <v>229</v>
      </c>
      <c r="AH82" s="390">
        <v>3.4540576794097923E-2</v>
      </c>
      <c r="AI82" s="391">
        <v>8.3181983290955316E-2</v>
      </c>
      <c r="AJ82" s="19">
        <v>2939</v>
      </c>
      <c r="AK82" s="386">
        <v>2809</v>
      </c>
      <c r="AL82" s="212">
        <v>2809</v>
      </c>
      <c r="AM82" s="386">
        <v>2608</v>
      </c>
      <c r="AN82" s="387">
        <v>130</v>
      </c>
      <c r="AO82" s="387">
        <v>201</v>
      </c>
      <c r="AP82" s="392">
        <v>4.6279814880740476E-2</v>
      </c>
      <c r="AQ82" s="392">
        <v>7.7070552147239263E-2</v>
      </c>
      <c r="AR82" s="393">
        <v>12.722943722943723</v>
      </c>
      <c r="AS82" s="393">
        <v>12.16017316017316</v>
      </c>
      <c r="AT82" s="19">
        <v>2235</v>
      </c>
      <c r="AU82" s="222">
        <v>1525</v>
      </c>
      <c r="AV82" s="19">
        <v>75</v>
      </c>
      <c r="AW82" s="387">
        <v>1600</v>
      </c>
      <c r="AX82" s="394">
        <v>0.71588366890380317</v>
      </c>
      <c r="AY82" s="395">
        <v>1.025830702418502</v>
      </c>
      <c r="AZ82" s="19">
        <v>150</v>
      </c>
      <c r="BA82" s="394">
        <v>6.7114093959731544E-2</v>
      </c>
      <c r="BB82" s="396">
        <v>0.6162910372794449</v>
      </c>
      <c r="BC82" s="19">
        <v>315</v>
      </c>
      <c r="BD82" s="19">
        <v>110</v>
      </c>
      <c r="BE82" s="387">
        <v>425</v>
      </c>
      <c r="BF82" s="394">
        <v>0.19015659955257272</v>
      </c>
      <c r="BG82" s="396">
        <v>1.1251869796010219</v>
      </c>
      <c r="BH82" s="19">
        <v>55</v>
      </c>
      <c r="BI82" s="212">
        <v>1995</v>
      </c>
      <c r="BJ82" s="222">
        <v>1465</v>
      </c>
      <c r="BK82" s="19">
        <v>120</v>
      </c>
      <c r="BL82" s="387">
        <v>1585</v>
      </c>
      <c r="BM82" s="394">
        <v>0.79448621553884713</v>
      </c>
      <c r="BN82" s="395">
        <v>1.0750828356412006</v>
      </c>
      <c r="BO82" s="19">
        <v>70</v>
      </c>
      <c r="BP82" s="394">
        <v>3.5087719298245612E-2</v>
      </c>
      <c r="BQ82" s="396">
        <v>0.45580305661529757</v>
      </c>
      <c r="BR82" s="19">
        <v>205</v>
      </c>
      <c r="BS82" s="19">
        <v>70</v>
      </c>
      <c r="BT82" s="387">
        <v>275</v>
      </c>
      <c r="BU82" s="394">
        <v>0.13784461152882205</v>
      </c>
      <c r="BV82" s="396">
        <v>0.8983031054338354</v>
      </c>
      <c r="BW82" s="19">
        <v>60</v>
      </c>
      <c r="BX82" s="21" t="s">
        <v>6</v>
      </c>
      <c r="BY82" s="21" t="s">
        <v>6</v>
      </c>
      <c r="BZ82" s="22" t="s">
        <v>6</v>
      </c>
      <c r="CA82" s="99"/>
    </row>
    <row r="83" spans="1:79">
      <c r="A83" s="291"/>
      <c r="B83" s="3" t="s">
        <v>356</v>
      </c>
      <c r="C83" s="3">
        <v>9350180.0299999993</v>
      </c>
      <c r="D83" s="290"/>
      <c r="E83" s="3"/>
      <c r="F83" s="289"/>
      <c r="G83" s="290">
        <v>9350180.0099999998</v>
      </c>
      <c r="H83" s="324">
        <v>4.6748344999999997E-2</v>
      </c>
      <c r="I83" s="321">
        <v>5593</v>
      </c>
      <c r="J83" s="321">
        <v>2241</v>
      </c>
      <c r="K83" s="322">
        <v>2167</v>
      </c>
      <c r="L83" s="289"/>
      <c r="M83" s="166">
        <v>2.82</v>
      </c>
      <c r="N83" s="166">
        <v>2.82</v>
      </c>
      <c r="O83" s="288">
        <v>282</v>
      </c>
      <c r="P83" s="288">
        <v>282</v>
      </c>
      <c r="Q83" s="5">
        <v>266</v>
      </c>
      <c r="R83" s="5">
        <v>332</v>
      </c>
      <c r="S83" s="5">
        <v>332</v>
      </c>
      <c r="T83" s="5">
        <v>322</v>
      </c>
      <c r="U83" s="283">
        <v>261.46349358499998</v>
      </c>
      <c r="V83" s="118">
        <v>-66</v>
      </c>
      <c r="W83" s="279">
        <v>70.536506415000019</v>
      </c>
      <c r="X83" s="287">
        <v>-0.19879518072289157</v>
      </c>
      <c r="Y83" s="287">
        <v>0.2697757359846073</v>
      </c>
      <c r="Z83" s="286">
        <v>94.4</v>
      </c>
      <c r="AA83" s="286">
        <v>117.8</v>
      </c>
      <c r="AB83" s="168">
        <v>90</v>
      </c>
      <c r="AC83" s="283">
        <v>97</v>
      </c>
      <c r="AD83" s="168">
        <v>97</v>
      </c>
      <c r="AE83" s="283">
        <v>104.76304114499999</v>
      </c>
      <c r="AF83" s="4">
        <v>-7</v>
      </c>
      <c r="AG83" s="5">
        <v>-7.7630411449999883</v>
      </c>
      <c r="AH83" s="285">
        <v>-7.2164948453608241E-2</v>
      </c>
      <c r="AI83" s="284">
        <v>-7.4100952589333011E-2</v>
      </c>
      <c r="AJ83" s="5">
        <v>86</v>
      </c>
      <c r="AK83" s="283">
        <v>90</v>
      </c>
      <c r="AL83" s="168">
        <v>90</v>
      </c>
      <c r="AM83" s="283">
        <v>101.30366361499999</v>
      </c>
      <c r="AN83" s="279">
        <v>-4</v>
      </c>
      <c r="AO83" s="279">
        <v>-11.303663614999991</v>
      </c>
      <c r="AP83" s="282">
        <v>-4.4444444444444446E-2</v>
      </c>
      <c r="AQ83" s="282">
        <v>-0.11158198244398204</v>
      </c>
      <c r="AR83" s="281">
        <v>0.30496453900709219</v>
      </c>
      <c r="AS83" s="281">
        <v>0.31914893617021278</v>
      </c>
      <c r="AT83" s="5">
        <v>85</v>
      </c>
      <c r="AU83" s="9">
        <v>50</v>
      </c>
      <c r="AV83" s="5">
        <v>15</v>
      </c>
      <c r="AW83" s="279">
        <v>65</v>
      </c>
      <c r="AX83" s="278">
        <v>0.76470588235294112</v>
      </c>
      <c r="AY83" s="280">
        <v>1.0957908477488814</v>
      </c>
      <c r="AZ83" s="5">
        <v>15</v>
      </c>
      <c r="BA83" s="278">
        <v>0.17647058823529413</v>
      </c>
      <c r="BB83" s="277">
        <v>1.6204829039053639</v>
      </c>
      <c r="BC83" s="5">
        <v>0</v>
      </c>
      <c r="BD83" s="5">
        <v>0</v>
      </c>
      <c r="BE83" s="279">
        <v>0</v>
      </c>
      <c r="BF83" s="278">
        <v>0</v>
      </c>
      <c r="BG83" s="277">
        <v>0</v>
      </c>
      <c r="BH83" s="5">
        <v>0</v>
      </c>
      <c r="BI83" s="168">
        <v>65</v>
      </c>
      <c r="BJ83" s="9">
        <v>45</v>
      </c>
      <c r="BK83" s="5">
        <v>0</v>
      </c>
      <c r="BL83" s="279">
        <v>45</v>
      </c>
      <c r="BM83" s="278">
        <v>0.69230769230769229</v>
      </c>
      <c r="BN83" s="280">
        <v>0.93681690434058495</v>
      </c>
      <c r="BO83" s="5">
        <v>10</v>
      </c>
      <c r="BP83" s="278">
        <v>0.15384615384615385</v>
      </c>
      <c r="BQ83" s="277">
        <v>1.9985210943901512</v>
      </c>
      <c r="BR83" s="5">
        <v>10</v>
      </c>
      <c r="BS83" s="5">
        <v>0</v>
      </c>
      <c r="BT83" s="279">
        <v>10</v>
      </c>
      <c r="BU83" s="278">
        <v>0.15384615384615385</v>
      </c>
      <c r="BV83" s="277">
        <v>1.0025816477429381</v>
      </c>
      <c r="BW83" s="5">
        <v>0</v>
      </c>
      <c r="BX83" s="10" t="s">
        <v>2</v>
      </c>
      <c r="BY83" s="10" t="s">
        <v>2</v>
      </c>
      <c r="BZ83" s="22" t="s">
        <v>6</v>
      </c>
      <c r="CA83" s="99"/>
    </row>
    <row r="84" spans="1:79">
      <c r="A84" s="381"/>
      <c r="B84" s="17" t="s">
        <v>357</v>
      </c>
      <c r="C84" s="17">
        <v>9350180.0399999991</v>
      </c>
      <c r="D84" s="382"/>
      <c r="E84" s="17"/>
      <c r="F84" s="17"/>
      <c r="G84" s="382">
        <v>9350180.0099999998</v>
      </c>
      <c r="H84" s="398">
        <v>0.95110603500000002</v>
      </c>
      <c r="I84" s="18">
        <v>5593</v>
      </c>
      <c r="J84" s="18">
        <v>2241</v>
      </c>
      <c r="K84" s="399">
        <v>2167</v>
      </c>
      <c r="L84" s="384"/>
      <c r="M84" s="191">
        <v>17.510000000000002</v>
      </c>
      <c r="N84" s="191">
        <v>17.55</v>
      </c>
      <c r="O84" s="385">
        <v>1751.0000000000002</v>
      </c>
      <c r="P84" s="385">
        <v>1755</v>
      </c>
      <c r="Q84" s="19">
        <v>6076</v>
      </c>
      <c r="R84" s="19">
        <v>5561</v>
      </c>
      <c r="S84" s="19">
        <v>5561</v>
      </c>
      <c r="T84" s="19">
        <v>5468</v>
      </c>
      <c r="U84" s="386">
        <v>5319.5360537550005</v>
      </c>
      <c r="V84" s="113">
        <v>515</v>
      </c>
      <c r="W84" s="387">
        <v>241.46394624499953</v>
      </c>
      <c r="X84" s="388">
        <v>9.2609242941916928E-2</v>
      </c>
      <c r="Y84" s="388">
        <v>4.5391918356216962E-2</v>
      </c>
      <c r="Z84" s="389">
        <v>347.1</v>
      </c>
      <c r="AA84" s="389">
        <v>316.89999999999998</v>
      </c>
      <c r="AB84" s="212">
        <v>2480</v>
      </c>
      <c r="AC84" s="386">
        <v>2333</v>
      </c>
      <c r="AD84" s="212">
        <v>2333</v>
      </c>
      <c r="AE84" s="386">
        <v>2131.4286244350001</v>
      </c>
      <c r="AF84" s="18">
        <v>147</v>
      </c>
      <c r="AG84" s="19">
        <v>201.57137556499993</v>
      </c>
      <c r="AH84" s="390">
        <v>6.3009001285897981E-2</v>
      </c>
      <c r="AI84" s="391">
        <v>9.4571018355556022E-2</v>
      </c>
      <c r="AJ84" s="19">
        <v>2387</v>
      </c>
      <c r="AK84" s="386">
        <v>2231</v>
      </c>
      <c r="AL84" s="212">
        <v>2231</v>
      </c>
      <c r="AM84" s="386">
        <v>2061.0467778450002</v>
      </c>
      <c r="AN84" s="387">
        <v>156</v>
      </c>
      <c r="AO84" s="387">
        <v>169.95322215499982</v>
      </c>
      <c r="AP84" s="392">
        <v>6.9923800986104886E-2</v>
      </c>
      <c r="AQ84" s="392">
        <v>8.2459662721823507E-2</v>
      </c>
      <c r="AR84" s="393">
        <v>1.3632210165619645</v>
      </c>
      <c r="AS84" s="393">
        <v>1.2712250712250712</v>
      </c>
      <c r="AT84" s="19">
        <v>2315</v>
      </c>
      <c r="AU84" s="222">
        <v>1910</v>
      </c>
      <c r="AV84" s="19">
        <v>130</v>
      </c>
      <c r="AW84" s="387">
        <v>2040</v>
      </c>
      <c r="AX84" s="394">
        <v>0.88120950323974079</v>
      </c>
      <c r="AY84" s="395">
        <v>1.2627355573992758</v>
      </c>
      <c r="AZ84" s="19">
        <v>140</v>
      </c>
      <c r="BA84" s="394">
        <v>6.0475161987041039E-2</v>
      </c>
      <c r="BB84" s="396">
        <v>0.55532747462847609</v>
      </c>
      <c r="BC84" s="19">
        <v>55</v>
      </c>
      <c r="BD84" s="19">
        <v>45</v>
      </c>
      <c r="BE84" s="387">
        <v>100</v>
      </c>
      <c r="BF84" s="394">
        <v>4.3196544276457881E-2</v>
      </c>
      <c r="BG84" s="396">
        <v>0.25560085370685137</v>
      </c>
      <c r="BH84" s="19">
        <v>45</v>
      </c>
      <c r="BI84" s="212">
        <v>2030</v>
      </c>
      <c r="BJ84" s="222">
        <v>1690</v>
      </c>
      <c r="BK84" s="19">
        <v>160</v>
      </c>
      <c r="BL84" s="387">
        <v>1850</v>
      </c>
      <c r="BM84" s="394">
        <v>0.91133004926108374</v>
      </c>
      <c r="BN84" s="395">
        <v>1.233193571395242</v>
      </c>
      <c r="BO84" s="19">
        <v>40</v>
      </c>
      <c r="BP84" s="394">
        <v>1.9704433497536946E-2</v>
      </c>
      <c r="BQ84" s="396">
        <v>0.2559682189859307</v>
      </c>
      <c r="BR84" s="19">
        <v>60</v>
      </c>
      <c r="BS84" s="19">
        <v>35</v>
      </c>
      <c r="BT84" s="387">
        <v>95</v>
      </c>
      <c r="BU84" s="394">
        <v>4.6798029556650245E-2</v>
      </c>
      <c r="BV84" s="396">
        <v>0.30497249629618928</v>
      </c>
      <c r="BW84" s="19">
        <v>50</v>
      </c>
      <c r="BX84" s="21" t="s">
        <v>6</v>
      </c>
      <c r="BY84" s="21" t="s">
        <v>6</v>
      </c>
      <c r="BZ84" s="22" t="s">
        <v>6</v>
      </c>
      <c r="CA84" s="99"/>
    </row>
    <row r="85" spans="1:79">
      <c r="A85" s="422" t="s">
        <v>369</v>
      </c>
      <c r="B85" s="423" t="s">
        <v>358</v>
      </c>
      <c r="C85" s="423">
        <v>9350180.0500000007</v>
      </c>
      <c r="D85" s="424"/>
      <c r="E85" s="423"/>
      <c r="F85" s="425"/>
      <c r="G85" s="424">
        <v>9350180.0199999996</v>
      </c>
      <c r="H85" s="426">
        <v>1.9427599E-2</v>
      </c>
      <c r="I85" s="427">
        <v>5599</v>
      </c>
      <c r="J85" s="427">
        <v>2368</v>
      </c>
      <c r="K85" s="428">
        <v>2219</v>
      </c>
      <c r="L85" s="425"/>
      <c r="M85" s="429">
        <v>0.28999999999999998</v>
      </c>
      <c r="N85" s="429">
        <v>0.28999999999999998</v>
      </c>
      <c r="O85" s="430">
        <v>28.999999999999996</v>
      </c>
      <c r="P85" s="430">
        <v>28.999999999999996</v>
      </c>
      <c r="Q85" s="431">
        <v>109</v>
      </c>
      <c r="R85" s="431">
        <v>94</v>
      </c>
      <c r="S85" s="431">
        <v>94</v>
      </c>
      <c r="T85" s="431">
        <v>116</v>
      </c>
      <c r="U85" s="437">
        <v>108.775126801</v>
      </c>
      <c r="V85" s="432">
        <v>15</v>
      </c>
      <c r="W85" s="433">
        <v>-14.775126800999999</v>
      </c>
      <c r="X85" s="434">
        <v>0.15957446808510639</v>
      </c>
      <c r="Y85" s="434">
        <v>-0.135831850860818</v>
      </c>
      <c r="Z85" s="435">
        <v>376.6</v>
      </c>
      <c r="AA85" s="435">
        <v>324.8</v>
      </c>
      <c r="AB85" s="436">
        <v>48</v>
      </c>
      <c r="AC85" s="437">
        <v>40</v>
      </c>
      <c r="AD85" s="436">
        <v>40</v>
      </c>
      <c r="AE85" s="437">
        <v>46.004554431999999</v>
      </c>
      <c r="AF85" s="438">
        <v>8</v>
      </c>
      <c r="AG85" s="431">
        <v>-6.0045544319999991</v>
      </c>
      <c r="AH85" s="439">
        <v>0.2</v>
      </c>
      <c r="AI85" s="440">
        <v>-0.13052086920818717</v>
      </c>
      <c r="AJ85" s="431">
        <v>40</v>
      </c>
      <c r="AK85" s="437">
        <v>33</v>
      </c>
      <c r="AL85" s="436">
        <v>33</v>
      </c>
      <c r="AM85" s="437">
        <v>43.109842180999998</v>
      </c>
      <c r="AN85" s="433">
        <v>7</v>
      </c>
      <c r="AO85" s="433">
        <v>-10.109842180999998</v>
      </c>
      <c r="AP85" s="441">
        <v>0.21212121212121213</v>
      </c>
      <c r="AQ85" s="441">
        <v>-0.23451355118752337</v>
      </c>
      <c r="AR85" s="442">
        <v>1.3793103448275863</v>
      </c>
      <c r="AS85" s="442">
        <v>1.1379310344827587</v>
      </c>
      <c r="AT85" s="431">
        <v>30</v>
      </c>
      <c r="AU85" s="443">
        <v>15</v>
      </c>
      <c r="AV85" s="431">
        <v>0</v>
      </c>
      <c r="AW85" s="433">
        <v>15</v>
      </c>
      <c r="AX85" s="444">
        <v>0.5</v>
      </c>
      <c r="AY85" s="445">
        <v>0.71647863122042243</v>
      </c>
      <c r="AZ85" s="431">
        <v>10</v>
      </c>
      <c r="BA85" s="444">
        <v>0.33333333333333331</v>
      </c>
      <c r="BB85" s="446">
        <v>3.0609121518212428</v>
      </c>
      <c r="BC85" s="431">
        <v>10</v>
      </c>
      <c r="BD85" s="431">
        <v>10</v>
      </c>
      <c r="BE85" s="433">
        <v>20</v>
      </c>
      <c r="BF85" s="444">
        <v>0.66666666666666663</v>
      </c>
      <c r="BG85" s="446">
        <v>3.944773175542406</v>
      </c>
      <c r="BH85" s="431">
        <v>0</v>
      </c>
      <c r="BI85" s="436">
        <v>30</v>
      </c>
      <c r="BJ85" s="443">
        <v>20</v>
      </c>
      <c r="BK85" s="431">
        <v>10</v>
      </c>
      <c r="BL85" s="433">
        <v>30</v>
      </c>
      <c r="BM85" s="444">
        <v>1</v>
      </c>
      <c r="BN85" s="445">
        <v>1.3531799729364005</v>
      </c>
      <c r="BO85" s="431">
        <v>0</v>
      </c>
      <c r="BP85" s="444">
        <v>0</v>
      </c>
      <c r="BQ85" s="446">
        <v>0</v>
      </c>
      <c r="BR85" s="431">
        <v>0</v>
      </c>
      <c r="BS85" s="431">
        <v>0</v>
      </c>
      <c r="BT85" s="433">
        <v>0</v>
      </c>
      <c r="BU85" s="444">
        <v>0</v>
      </c>
      <c r="BV85" s="446">
        <v>0</v>
      </c>
      <c r="BW85" s="431">
        <v>0</v>
      </c>
      <c r="BX85" s="421" t="s">
        <v>93</v>
      </c>
      <c r="BY85" s="31" t="s">
        <v>4</v>
      </c>
      <c r="BZ85" s="22" t="s">
        <v>6</v>
      </c>
      <c r="CA85" s="99" t="s">
        <v>370</v>
      </c>
    </row>
    <row r="86" spans="1:79">
      <c r="A86" s="381"/>
      <c r="B86" s="17" t="s">
        <v>359</v>
      </c>
      <c r="C86" s="17">
        <v>9350180.0600000005</v>
      </c>
      <c r="D86" s="382"/>
      <c r="E86" s="17"/>
      <c r="F86" s="384"/>
      <c r="G86" s="382">
        <v>9350180.0199999996</v>
      </c>
      <c r="H86" s="398">
        <v>0.98057240099999998</v>
      </c>
      <c r="I86" s="400">
        <v>5599</v>
      </c>
      <c r="J86" s="400">
        <v>2368</v>
      </c>
      <c r="K86" s="401">
        <v>2219</v>
      </c>
      <c r="L86" s="384"/>
      <c r="M86" s="191">
        <v>19.66</v>
      </c>
      <c r="N86" s="191">
        <v>19.72</v>
      </c>
      <c r="O86" s="385">
        <v>1966</v>
      </c>
      <c r="P86" s="385">
        <v>1972</v>
      </c>
      <c r="Q86" s="19">
        <v>6159</v>
      </c>
      <c r="R86" s="19">
        <v>5688</v>
      </c>
      <c r="S86" s="19">
        <v>5688</v>
      </c>
      <c r="T86" s="19">
        <v>5621</v>
      </c>
      <c r="U86" s="386">
        <v>5490.2248731990003</v>
      </c>
      <c r="V86" s="113">
        <v>471</v>
      </c>
      <c r="W86" s="387">
        <v>197.77512680099971</v>
      </c>
      <c r="X86" s="388">
        <v>8.2805907172995782E-2</v>
      </c>
      <c r="Y86" s="388">
        <v>3.6023137734568181E-2</v>
      </c>
      <c r="Z86" s="389">
        <v>313.39999999999998</v>
      </c>
      <c r="AA86" s="389">
        <v>288.39999999999998</v>
      </c>
      <c r="AB86" s="212">
        <v>2755</v>
      </c>
      <c r="AC86" s="386">
        <v>2603</v>
      </c>
      <c r="AD86" s="212">
        <v>2603</v>
      </c>
      <c r="AE86" s="386">
        <v>2321.9954455679999</v>
      </c>
      <c r="AF86" s="18">
        <v>152</v>
      </c>
      <c r="AG86" s="19">
        <v>281.00455443200008</v>
      </c>
      <c r="AH86" s="390">
        <v>5.8394160583941604E-2</v>
      </c>
      <c r="AI86" s="391">
        <v>0.1210185639977694</v>
      </c>
      <c r="AJ86" s="19">
        <v>2623</v>
      </c>
      <c r="AK86" s="386">
        <v>2395</v>
      </c>
      <c r="AL86" s="212">
        <v>2395</v>
      </c>
      <c r="AM86" s="386">
        <v>2175.8901578189998</v>
      </c>
      <c r="AN86" s="387">
        <v>228</v>
      </c>
      <c r="AO86" s="387">
        <v>219.1098421810002</v>
      </c>
      <c r="AP86" s="392">
        <v>9.5198329853862215E-2</v>
      </c>
      <c r="AQ86" s="392">
        <v>0.1006989444727415</v>
      </c>
      <c r="AR86" s="393">
        <v>1.3341810783316379</v>
      </c>
      <c r="AS86" s="393">
        <v>1.2145030425963488</v>
      </c>
      <c r="AT86" s="19">
        <v>2145</v>
      </c>
      <c r="AU86" s="222">
        <v>1740</v>
      </c>
      <c r="AV86" s="19">
        <v>110</v>
      </c>
      <c r="AW86" s="387">
        <v>1850</v>
      </c>
      <c r="AX86" s="394">
        <v>0.86247086247086246</v>
      </c>
      <c r="AY86" s="395">
        <v>1.2358838860212416</v>
      </c>
      <c r="AZ86" s="19">
        <v>125</v>
      </c>
      <c r="BA86" s="394">
        <v>5.8275058275058272E-2</v>
      </c>
      <c r="BB86" s="396">
        <v>0.53512450206665085</v>
      </c>
      <c r="BC86" s="19">
        <v>65</v>
      </c>
      <c r="BD86" s="19">
        <v>45</v>
      </c>
      <c r="BE86" s="387">
        <v>110</v>
      </c>
      <c r="BF86" s="394">
        <v>5.128205128205128E-2</v>
      </c>
      <c r="BG86" s="396">
        <v>0.30344409042633891</v>
      </c>
      <c r="BH86" s="19">
        <v>60</v>
      </c>
      <c r="BI86" s="212">
        <v>1875</v>
      </c>
      <c r="BJ86" s="222">
        <v>1550</v>
      </c>
      <c r="BK86" s="19">
        <v>100</v>
      </c>
      <c r="BL86" s="387">
        <v>1650</v>
      </c>
      <c r="BM86" s="394">
        <v>0.88</v>
      </c>
      <c r="BN86" s="395">
        <v>1.1907983761840324</v>
      </c>
      <c r="BO86" s="19">
        <v>55</v>
      </c>
      <c r="BP86" s="394">
        <v>2.9333333333333333E-2</v>
      </c>
      <c r="BQ86" s="396">
        <v>0.38105135533038881</v>
      </c>
      <c r="BR86" s="19">
        <v>70</v>
      </c>
      <c r="BS86" s="19">
        <v>45</v>
      </c>
      <c r="BT86" s="387">
        <v>115</v>
      </c>
      <c r="BU86" s="394">
        <v>6.133333333333333E-2</v>
      </c>
      <c r="BV86" s="396">
        <v>0.39969588356685126</v>
      </c>
      <c r="BW86" s="19">
        <v>55</v>
      </c>
      <c r="BX86" s="21" t="s">
        <v>6</v>
      </c>
      <c r="BY86" s="21" t="s">
        <v>6</v>
      </c>
      <c r="BZ86" s="22" t="s">
        <v>6</v>
      </c>
      <c r="CA86" s="99"/>
    </row>
    <row r="87" spans="1:79">
      <c r="BY87" s="36"/>
      <c r="BZ87" s="36"/>
    </row>
    <row r="88" spans="1:79">
      <c r="BY88" s="36"/>
      <c r="BZ88" s="36"/>
    </row>
    <row r="89" spans="1:79">
      <c r="BY89" s="36"/>
      <c r="BZ89" s="36"/>
    </row>
    <row r="90" spans="1:79">
      <c r="BY90" s="36"/>
      <c r="BZ90" s="36"/>
    </row>
    <row r="91" spans="1:79">
      <c r="BY91" s="36"/>
      <c r="BZ91" s="36"/>
    </row>
    <row r="92" spans="1:79">
      <c r="BY92" s="36"/>
      <c r="BZ92" s="36"/>
    </row>
    <row r="93" spans="1:79">
      <c r="BY93" s="36"/>
      <c r="BZ93" s="36"/>
    </row>
    <row r="94" spans="1:79">
      <c r="BY94" s="36"/>
      <c r="BZ94" s="36"/>
    </row>
    <row r="95" spans="1:79">
      <c r="BY95" s="36"/>
      <c r="BZ95" s="36"/>
    </row>
    <row r="96" spans="1:79">
      <c r="BY96" s="36"/>
      <c r="BZ96" s="36"/>
    </row>
    <row r="97" spans="77:78">
      <c r="BY97" s="36"/>
      <c r="BZ97" s="36"/>
    </row>
  </sheetData>
  <autoFilter ref="A1:CA86" xr:uid="{3DB72B9F-96AC-DC40-9AA3-85904D4285CC}">
    <sortState xmlns:xlrd2="http://schemas.microsoft.com/office/spreadsheetml/2017/richdata2" ref="A2:CA86">
      <sortCondition ref="B1:B86"/>
    </sortState>
  </autoFilter>
  <sortState xmlns:xlrd2="http://schemas.microsoft.com/office/spreadsheetml/2017/richdata2" ref="A2:CA86">
    <sortCondition ref="B2:B86"/>
  </sortState>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31BC-6A2A-1C46-AC17-BAB46D51BA5C}">
  <dimension ref="A1:G22"/>
  <sheetViews>
    <sheetView zoomScaleNormal="100" workbookViewId="0">
      <selection activeCell="A16" sqref="A16"/>
    </sheetView>
  </sheetViews>
  <sheetFormatPr defaultColWidth="8.85546875" defaultRowHeight="15"/>
  <cols>
    <col min="1" max="1" width="38.2851562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65"/>
      <c r="B1" s="66" t="s">
        <v>2</v>
      </c>
      <c r="C1" s="474" t="s">
        <v>0</v>
      </c>
      <c r="D1" s="475"/>
      <c r="E1" s="476" t="s">
        <v>120</v>
      </c>
      <c r="F1" s="477"/>
    </row>
    <row r="2" spans="1:7" ht="60.75" thickBot="1">
      <c r="A2" s="67"/>
      <c r="B2" s="68" t="s">
        <v>1</v>
      </c>
      <c r="C2" s="69" t="s">
        <v>10</v>
      </c>
      <c r="D2" s="358" t="s">
        <v>259</v>
      </c>
      <c r="E2" s="69" t="s">
        <v>10</v>
      </c>
      <c r="F2" s="70" t="s">
        <v>259</v>
      </c>
      <c r="G2" s="2"/>
    </row>
    <row r="3" spans="1:7">
      <c r="A3" s="71" t="s">
        <v>121</v>
      </c>
      <c r="B3" s="72"/>
      <c r="C3" s="73">
        <v>6.0100000000000001E-2</v>
      </c>
      <c r="D3" s="74">
        <v>6.8900000000000003E-2</v>
      </c>
      <c r="E3" s="75">
        <v>3.4299999999999997E-2</v>
      </c>
      <c r="F3" s="76">
        <v>0.16250000000000001</v>
      </c>
      <c r="G3" s="14"/>
    </row>
    <row r="4" spans="1:7" ht="17.25">
      <c r="A4" s="77" t="s">
        <v>122</v>
      </c>
      <c r="B4" s="78" t="s">
        <v>123</v>
      </c>
      <c r="C4" s="79"/>
      <c r="D4" s="80"/>
      <c r="E4" s="81"/>
      <c r="F4" s="82"/>
      <c r="G4" s="88"/>
    </row>
    <row r="5" spans="1:7" ht="15.75">
      <c r="A5" s="77" t="s">
        <v>124</v>
      </c>
      <c r="B5" s="83"/>
      <c r="C5" s="84">
        <f>C3*1.5</f>
        <v>9.0150000000000008E-2</v>
      </c>
      <c r="D5" s="85">
        <f>D3*1.5</f>
        <v>0.10335</v>
      </c>
      <c r="E5" s="86"/>
      <c r="F5" s="87"/>
      <c r="G5" s="95"/>
    </row>
    <row r="6" spans="1:7" ht="16.5" thickBot="1">
      <c r="A6" s="89" t="s">
        <v>125</v>
      </c>
      <c r="B6" s="90"/>
      <c r="C6" s="91"/>
      <c r="D6" s="92"/>
      <c r="E6" s="93">
        <f>E3*1.5</f>
        <v>5.1449999999999996E-2</v>
      </c>
      <c r="F6" s="94">
        <f>F3*0.5</f>
        <v>8.1250000000000003E-2</v>
      </c>
      <c r="G6" s="14"/>
    </row>
    <row r="7" spans="1:7">
      <c r="C7" s="14"/>
      <c r="D7" s="14"/>
      <c r="E7" s="14"/>
      <c r="F7" s="14"/>
    </row>
    <row r="8" spans="1:7">
      <c r="A8" s="1" t="s">
        <v>9</v>
      </c>
    </row>
    <row r="10" spans="1:7">
      <c r="A10" s="266" t="s">
        <v>199</v>
      </c>
    </row>
    <row r="11" spans="1:7">
      <c r="A11" s="273" t="s">
        <v>200</v>
      </c>
    </row>
    <row r="12" spans="1:7">
      <c r="A12" s="273" t="s">
        <v>201</v>
      </c>
    </row>
    <row r="13" spans="1:7">
      <c r="A13" s="274" t="s">
        <v>202</v>
      </c>
    </row>
    <row r="14" spans="1:7">
      <c r="A14" s="273" t="s">
        <v>203</v>
      </c>
    </row>
    <row r="16" spans="1:7" ht="15.75" thickBot="1">
      <c r="A16" s="357" t="s">
        <v>260</v>
      </c>
      <c r="B16" s="356"/>
      <c r="C16" s="356"/>
      <c r="D16" s="356"/>
      <c r="E16" s="356"/>
      <c r="F16" s="356"/>
    </row>
    <row r="17" spans="1:6" ht="15.75">
      <c r="A17" s="355"/>
      <c r="B17" s="354" t="s">
        <v>2</v>
      </c>
      <c r="C17" s="478" t="s">
        <v>0</v>
      </c>
      <c r="D17" s="479"/>
      <c r="E17" s="480" t="s">
        <v>120</v>
      </c>
      <c r="F17" s="481"/>
    </row>
    <row r="18" spans="1:6" ht="60.75" thickBot="1">
      <c r="A18" s="353"/>
      <c r="B18" s="352" t="s">
        <v>1</v>
      </c>
      <c r="C18" s="350" t="s">
        <v>10</v>
      </c>
      <c r="D18" s="351" t="s">
        <v>259</v>
      </c>
      <c r="E18" s="350" t="s">
        <v>10</v>
      </c>
      <c r="F18" s="349" t="s">
        <v>259</v>
      </c>
    </row>
    <row r="19" spans="1:6">
      <c r="A19" s="348" t="s">
        <v>121</v>
      </c>
      <c r="B19" s="347"/>
      <c r="C19" s="346">
        <v>0.15340000000000001</v>
      </c>
      <c r="D19" s="345">
        <v>6.1699999999999998E-2</v>
      </c>
      <c r="E19" s="344">
        <v>7.6999999999999999E-2</v>
      </c>
      <c r="F19" s="343">
        <v>0.10199999999999999</v>
      </c>
    </row>
    <row r="20" spans="1:6" ht="17.25">
      <c r="A20" s="337" t="s">
        <v>122</v>
      </c>
      <c r="B20" s="342" t="s">
        <v>258</v>
      </c>
      <c r="C20" s="341"/>
      <c r="D20" s="340"/>
      <c r="E20" s="339"/>
      <c r="F20" s="338"/>
    </row>
    <row r="21" spans="1:6" ht="15.75">
      <c r="A21" s="337" t="s">
        <v>124</v>
      </c>
      <c r="B21" s="336"/>
      <c r="C21" s="335">
        <f>C19*1.5</f>
        <v>0.23010000000000003</v>
      </c>
      <c r="D21" s="334">
        <f>D19*1.5</f>
        <v>9.2549999999999993E-2</v>
      </c>
      <c r="E21" s="333"/>
      <c r="F21" s="332"/>
    </row>
    <row r="22" spans="1:6" ht="16.5" thickBot="1">
      <c r="A22" s="331" t="s">
        <v>125</v>
      </c>
      <c r="B22" s="330"/>
      <c r="C22" s="329"/>
      <c r="D22" s="328"/>
      <c r="E22" s="327">
        <f>E19*1.5</f>
        <v>0.11549999999999999</v>
      </c>
      <c r="F22" s="326">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30B2FDFF-5283-3B40-BD8B-E8B918A2601D}"/>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202B2-4D1F-6644-8D11-3A0809CB15E1}">
  <dimension ref="A1:Z24"/>
  <sheetViews>
    <sheetView zoomScaleNormal="100" workbookViewId="0">
      <selection activeCell="A2" sqref="A2:B24"/>
    </sheetView>
  </sheetViews>
  <sheetFormatPr defaultColWidth="8.85546875" defaultRowHeight="15"/>
  <cols>
    <col min="1" max="1" width="12.7109375" customWidth="1"/>
    <col min="2" max="10" width="10.7109375" customWidth="1"/>
    <col min="11" max="11" width="15.7109375" customWidth="1"/>
    <col min="12" max="18" width="10.7109375" customWidth="1"/>
  </cols>
  <sheetData>
    <row r="1" spans="1:26" ht="60" customHeight="1" thickBot="1">
      <c r="B1" s="484" t="s">
        <v>133</v>
      </c>
      <c r="C1" s="485"/>
      <c r="D1" s="486" t="s">
        <v>132</v>
      </c>
      <c r="E1" s="487"/>
      <c r="F1" s="484" t="s">
        <v>401</v>
      </c>
      <c r="G1" s="485"/>
      <c r="H1" s="482" t="s">
        <v>402</v>
      </c>
      <c r="I1" s="483"/>
      <c r="J1" s="36"/>
      <c r="S1" s="488" t="s">
        <v>360</v>
      </c>
      <c r="T1" s="489"/>
      <c r="U1" s="489"/>
      <c r="V1" s="489"/>
      <c r="W1" s="489"/>
      <c r="X1" s="489"/>
      <c r="Y1" s="489"/>
      <c r="Z1" s="490"/>
    </row>
    <row r="2" spans="1:26" ht="51.75" thickBot="1">
      <c r="A2" s="245" t="s">
        <v>126</v>
      </c>
      <c r="B2" s="37" t="s">
        <v>18</v>
      </c>
      <c r="C2" s="38" t="s">
        <v>19</v>
      </c>
      <c r="D2" s="457" t="s">
        <v>403</v>
      </c>
      <c r="E2" s="38" t="s">
        <v>21</v>
      </c>
      <c r="F2" s="37" t="s">
        <v>248</v>
      </c>
      <c r="G2" s="38" t="s">
        <v>257</v>
      </c>
      <c r="H2" s="457" t="s">
        <v>404</v>
      </c>
      <c r="I2" s="458" t="s">
        <v>405</v>
      </c>
      <c r="J2" s="459" t="s">
        <v>406</v>
      </c>
      <c r="S2" s="491"/>
      <c r="T2" s="492"/>
      <c r="U2" s="492"/>
      <c r="V2" s="492"/>
      <c r="W2" s="492"/>
      <c r="X2" s="492"/>
      <c r="Y2" s="492"/>
      <c r="Z2" s="493"/>
    </row>
    <row r="3" spans="1:26">
      <c r="A3" s="39" t="s">
        <v>4</v>
      </c>
      <c r="B3" s="232">
        <v>70146.775126801003</v>
      </c>
      <c r="C3" s="40">
        <f>B3/B8</f>
        <v>0.2124794643311366</v>
      </c>
      <c r="D3" s="460">
        <v>77275</v>
      </c>
      <c r="E3" s="41">
        <f>D3/D8</f>
        <v>0.21011773662887132</v>
      </c>
      <c r="F3" s="232">
        <v>83124</v>
      </c>
      <c r="G3" s="41">
        <f>F3/F8</f>
        <v>0.20925543189582038</v>
      </c>
      <c r="H3" s="42">
        <f>F3-D3</f>
        <v>5849</v>
      </c>
      <c r="I3" s="41">
        <f t="shared" ref="I3:I6" si="0">H3/D3</f>
        <v>7.5690714978971202E-2</v>
      </c>
      <c r="J3" s="43">
        <f>H3/H8</f>
        <v>0.19849322971459599</v>
      </c>
      <c r="S3" s="494"/>
      <c r="T3" s="495"/>
      <c r="U3" s="495"/>
      <c r="V3" s="495"/>
      <c r="W3" s="495"/>
      <c r="X3" s="495"/>
      <c r="Y3" s="495"/>
      <c r="Z3" s="496"/>
    </row>
    <row r="4" spans="1:26">
      <c r="A4" s="44" t="s">
        <v>5</v>
      </c>
      <c r="B4" s="233">
        <v>33215</v>
      </c>
      <c r="C4" s="45">
        <f>B4/B8</f>
        <v>0.10061054688545815</v>
      </c>
      <c r="D4" s="461">
        <v>35451</v>
      </c>
      <c r="E4" s="46">
        <f>D4/D8</f>
        <v>9.6394485683987272E-2</v>
      </c>
      <c r="F4" s="233">
        <v>36631</v>
      </c>
      <c r="G4" s="46">
        <f>F4/F8</f>
        <v>9.221447146162115E-2</v>
      </c>
      <c r="H4" s="47">
        <f>F4-D4</f>
        <v>1180</v>
      </c>
      <c r="I4" s="46">
        <f t="shared" si="0"/>
        <v>3.3285379820033288E-2</v>
      </c>
      <c r="J4" s="48">
        <f>H4/H8</f>
        <v>4.0044795873349852E-2</v>
      </c>
    </row>
    <row r="5" spans="1:26">
      <c r="A5" s="49" t="s">
        <v>6</v>
      </c>
      <c r="B5" s="234">
        <v>213003.590430226</v>
      </c>
      <c r="C5" s="50">
        <f>B5/B8</f>
        <v>0.64520270124194423</v>
      </c>
      <c r="D5" s="462">
        <v>240278</v>
      </c>
      <c r="E5" s="51">
        <f>D5/D8</f>
        <v>0.65333768387851099</v>
      </c>
      <c r="F5" s="234">
        <v>261462</v>
      </c>
      <c r="G5" s="51">
        <f>F5/F8</f>
        <v>0.65820152704808466</v>
      </c>
      <c r="H5" s="52">
        <f>F5-D5</f>
        <v>21184</v>
      </c>
      <c r="I5" s="51">
        <f>H5/D5</f>
        <v>8.816454273799515E-2</v>
      </c>
      <c r="J5" s="53">
        <f>H5/H8</f>
        <v>0.71890589472969768</v>
      </c>
    </row>
    <row r="6" spans="1:26" ht="15.75" customHeight="1">
      <c r="A6" s="54" t="s">
        <v>2</v>
      </c>
      <c r="B6" s="235">
        <v>13769.00929946</v>
      </c>
      <c r="C6" s="55">
        <f>B6/B8</f>
        <v>4.1707287541461073E-2</v>
      </c>
      <c r="D6" s="463">
        <v>14672</v>
      </c>
      <c r="E6" s="56">
        <f>D6/D8</f>
        <v>3.9894499279440956E-2</v>
      </c>
      <c r="F6" s="235">
        <v>15791</v>
      </c>
      <c r="G6" s="56">
        <f>F6/F8</f>
        <v>3.9752087544715119E-2</v>
      </c>
      <c r="H6" s="57">
        <f>F6-D6</f>
        <v>1119</v>
      </c>
      <c r="I6" s="56">
        <f t="shared" si="0"/>
        <v>7.6267720828789534E-2</v>
      </c>
      <c r="J6" s="58">
        <f>H6/H8</f>
        <v>3.7974683544303799E-2</v>
      </c>
    </row>
    <row r="7" spans="1:26" ht="15.75" customHeight="1" thickBot="1">
      <c r="A7" s="246" t="s">
        <v>93</v>
      </c>
      <c r="B7" s="247"/>
      <c r="C7" s="248"/>
      <c r="D7" s="464">
        <v>94</v>
      </c>
      <c r="E7" s="249"/>
      <c r="F7" s="247">
        <v>229</v>
      </c>
      <c r="G7" s="249">
        <f>F7/F8</f>
        <v>5.7648204975870824E-4</v>
      </c>
      <c r="H7" s="250">
        <f>F7-D7</f>
        <v>135</v>
      </c>
      <c r="I7" s="249">
        <f>H7/D7</f>
        <v>1.4361702127659575</v>
      </c>
      <c r="J7" s="251">
        <f>H7/H8</f>
        <v>4.5813961380527374E-3</v>
      </c>
      <c r="K7" s="237"/>
      <c r="L7" s="237"/>
      <c r="M7" s="237"/>
      <c r="N7" s="237"/>
      <c r="O7" s="237"/>
      <c r="P7" s="237"/>
      <c r="Q7" s="237"/>
      <c r="R7" s="237"/>
    </row>
    <row r="8" spans="1:26" ht="15.75" thickBot="1">
      <c r="A8" s="59" t="s">
        <v>7</v>
      </c>
      <c r="B8" s="236">
        <f>SUM(B3:B7)</f>
        <v>330134.37485648697</v>
      </c>
      <c r="C8" s="60"/>
      <c r="D8" s="465">
        <f t="shared" ref="D8" si="1">SUM(D3:D7)</f>
        <v>367770</v>
      </c>
      <c r="E8" s="61"/>
      <c r="F8" s="236">
        <f>SUM(F3:F7)</f>
        <v>397237</v>
      </c>
      <c r="G8" s="61"/>
      <c r="H8" s="62">
        <f>SUM(H3:H7)</f>
        <v>29467</v>
      </c>
      <c r="I8" s="63">
        <f>H8/D8</f>
        <v>8.0123446719417027E-2</v>
      </c>
      <c r="J8" s="64"/>
    </row>
    <row r="9" spans="1:26" ht="15.75" thickBot="1">
      <c r="A9" s="238"/>
      <c r="B9" s="239"/>
      <c r="C9" s="240"/>
      <c r="D9" s="239"/>
      <c r="E9" s="241"/>
      <c r="F9" s="239"/>
      <c r="G9" s="241"/>
      <c r="H9" s="242"/>
      <c r="I9" s="243"/>
      <c r="J9" s="244"/>
    </row>
    <row r="10" spans="1:26" ht="64.5" thickBot="1">
      <c r="A10" s="245" t="s">
        <v>126</v>
      </c>
      <c r="B10" s="37" t="s">
        <v>111</v>
      </c>
      <c r="C10" s="38" t="s">
        <v>112</v>
      </c>
      <c r="D10" s="457" t="s">
        <v>407</v>
      </c>
      <c r="E10" s="38" t="s">
        <v>114</v>
      </c>
      <c r="F10" s="37" t="s">
        <v>244</v>
      </c>
      <c r="G10" s="38" t="s">
        <v>256</v>
      </c>
      <c r="H10" s="457" t="s">
        <v>408</v>
      </c>
      <c r="I10" s="458" t="s">
        <v>409</v>
      </c>
      <c r="J10" s="459" t="s">
        <v>410</v>
      </c>
    </row>
    <row r="11" spans="1:26">
      <c r="A11" s="39" t="s">
        <v>4</v>
      </c>
      <c r="B11" s="232">
        <v>40982.004554432002</v>
      </c>
      <c r="C11" s="40">
        <f>B11/B16</f>
        <v>0.26610005615586546</v>
      </c>
      <c r="D11" s="460">
        <v>45172</v>
      </c>
      <c r="E11" s="41">
        <f>D11/D16</f>
        <v>0.26177713130001912</v>
      </c>
      <c r="F11" s="232">
        <v>48956</v>
      </c>
      <c r="G11" s="41">
        <f>F11/F16</f>
        <v>0.26225398287924401</v>
      </c>
      <c r="H11" s="42">
        <f>F11-D11</f>
        <v>3784</v>
      </c>
      <c r="I11" s="41">
        <f t="shared" ref="I11:I16" si="2">H11/D11</f>
        <v>8.3768706278225455E-2</v>
      </c>
      <c r="J11" s="43">
        <f>H11/H16</f>
        <v>0.26808359900814738</v>
      </c>
    </row>
    <row r="12" spans="1:26">
      <c r="A12" s="44" t="s">
        <v>5</v>
      </c>
      <c r="B12" s="233">
        <v>16097</v>
      </c>
      <c r="C12" s="45">
        <f>B12/B16</f>
        <v>0.1045193530797589</v>
      </c>
      <c r="D12" s="461">
        <v>16945</v>
      </c>
      <c r="E12" s="46">
        <f>D12/D16</f>
        <v>9.8198297393934833E-2</v>
      </c>
      <c r="F12" s="233">
        <v>17176</v>
      </c>
      <c r="G12" s="46">
        <f>F12/F16</f>
        <v>9.2010671009353201E-2</v>
      </c>
      <c r="H12" s="47">
        <f>F12-D12</f>
        <v>231</v>
      </c>
      <c r="I12" s="46">
        <f t="shared" si="2"/>
        <v>1.3632339923281203E-2</v>
      </c>
      <c r="J12" s="48">
        <f>H12/H16</f>
        <v>1.6365568544102021E-2</v>
      </c>
    </row>
    <row r="13" spans="1:26">
      <c r="A13" s="49" t="s">
        <v>6</v>
      </c>
      <c r="B13" s="234">
        <v>90977.818411802989</v>
      </c>
      <c r="C13" s="50">
        <f>B13/B16</f>
        <v>0.59072763403177153</v>
      </c>
      <c r="D13" s="462">
        <v>103828</v>
      </c>
      <c r="E13" s="51">
        <f>D13/D16</f>
        <v>0.60169565192195129</v>
      </c>
      <c r="F13" s="234">
        <v>113655</v>
      </c>
      <c r="G13" s="51">
        <f>F13/F16</f>
        <v>0.60884215262971808</v>
      </c>
      <c r="H13" s="52">
        <f>F13-D13</f>
        <v>9827</v>
      </c>
      <c r="I13" s="51">
        <f t="shared" si="2"/>
        <v>9.4646916053473057E-2</v>
      </c>
      <c r="J13" s="53">
        <f>H13/H16</f>
        <v>0.6962097059865392</v>
      </c>
    </row>
    <row r="14" spans="1:26">
      <c r="A14" s="54" t="s">
        <v>2</v>
      </c>
      <c r="B14" s="235">
        <v>5952.9324109950003</v>
      </c>
      <c r="C14" s="55">
        <f>B14/B16</f>
        <v>3.8652956732604021E-2</v>
      </c>
      <c r="D14" s="466">
        <v>6574</v>
      </c>
      <c r="E14" s="56">
        <f>D14/D16</f>
        <v>3.8097114610075394E-2</v>
      </c>
      <c r="F14" s="235">
        <v>6798</v>
      </c>
      <c r="G14" s="56">
        <f>F14/F16</f>
        <v>3.6416426497530456E-2</v>
      </c>
      <c r="H14" s="57">
        <f>F14-D14</f>
        <v>224</v>
      </c>
      <c r="I14" s="56">
        <f t="shared" si="2"/>
        <v>3.4073623364770309E-2</v>
      </c>
      <c r="J14" s="58">
        <f>H14/H16</f>
        <v>1.5869642224583775E-2</v>
      </c>
    </row>
    <row r="15" spans="1:26" ht="15.75" thickBot="1">
      <c r="A15" s="246" t="s">
        <v>93</v>
      </c>
      <c r="B15" s="247"/>
      <c r="C15" s="248"/>
      <c r="D15" s="467">
        <v>40</v>
      </c>
      <c r="E15" s="249"/>
      <c r="F15" s="247">
        <v>89</v>
      </c>
      <c r="G15" s="249">
        <f>F15/F16</f>
        <v>4.7676698415419395E-4</v>
      </c>
      <c r="H15" s="250">
        <f>F15-D15</f>
        <v>49</v>
      </c>
      <c r="I15" s="249">
        <f>H15/D15</f>
        <v>1.2250000000000001</v>
      </c>
      <c r="J15" s="251">
        <f>H15/H16</f>
        <v>3.4714842366277009E-3</v>
      </c>
      <c r="K15" s="237"/>
      <c r="L15" s="237"/>
      <c r="M15" s="237"/>
      <c r="N15" s="237"/>
      <c r="O15" s="237"/>
      <c r="P15" s="237"/>
      <c r="Q15" s="237"/>
      <c r="R15" s="237"/>
    </row>
    <row r="16" spans="1:26" ht="15.75" thickBot="1">
      <c r="A16" s="59" t="s">
        <v>7</v>
      </c>
      <c r="B16" s="236">
        <f>SUM(B11:B15)</f>
        <v>154009.75537723</v>
      </c>
      <c r="C16" s="60"/>
      <c r="D16" s="236">
        <f>SUM(D11:D15)</f>
        <v>172559</v>
      </c>
      <c r="E16" s="61"/>
      <c r="F16" s="236">
        <f>SUM(F11:F15)</f>
        <v>186674</v>
      </c>
      <c r="G16" s="61"/>
      <c r="H16" s="62">
        <f>SUM(H11:H15)</f>
        <v>14115</v>
      </c>
      <c r="I16" s="63">
        <f t="shared" si="2"/>
        <v>8.1798109632067878E-2</v>
      </c>
      <c r="J16" s="64"/>
    </row>
    <row r="17" spans="1:10" ht="15.75" thickBot="1">
      <c r="A17" s="238"/>
      <c r="B17" s="239"/>
      <c r="C17" s="240"/>
      <c r="D17" s="239"/>
      <c r="E17" s="241"/>
      <c r="F17" s="239"/>
      <c r="G17" s="241"/>
      <c r="H17" s="242"/>
      <c r="I17" s="243"/>
      <c r="J17" s="244"/>
    </row>
    <row r="18" spans="1:10" ht="64.5" thickBot="1">
      <c r="A18" s="245" t="s">
        <v>126</v>
      </c>
      <c r="B18" s="37" t="s">
        <v>115</v>
      </c>
      <c r="C18" s="38" t="s">
        <v>116</v>
      </c>
      <c r="D18" s="457" t="s">
        <v>411</v>
      </c>
      <c r="E18" s="38" t="s">
        <v>118</v>
      </c>
      <c r="F18" s="37" t="s">
        <v>241</v>
      </c>
      <c r="G18" s="38" t="s">
        <v>255</v>
      </c>
      <c r="H18" s="457" t="s">
        <v>412</v>
      </c>
      <c r="I18" s="458" t="s">
        <v>413</v>
      </c>
      <c r="J18" s="459" t="s">
        <v>414</v>
      </c>
    </row>
    <row r="19" spans="1:10">
      <c r="A19" s="39" t="s">
        <v>4</v>
      </c>
      <c r="B19" s="232">
        <v>38151.109842181002</v>
      </c>
      <c r="C19" s="40">
        <f>B19/B24</f>
        <v>0.26439317514559962</v>
      </c>
      <c r="D19" s="460">
        <v>41931</v>
      </c>
      <c r="E19" s="41">
        <f>D19/D24</f>
        <v>0.25769438776764425</v>
      </c>
      <c r="F19" s="232">
        <v>45325</v>
      </c>
      <c r="G19" s="41">
        <f>F19/F24</f>
        <v>0.25654305055581972</v>
      </c>
      <c r="H19" s="42">
        <f>F19-D19</f>
        <v>3394</v>
      </c>
      <c r="I19" s="41">
        <f t="shared" ref="I19:I24" si="3">H19/D19</f>
        <v>8.0942500775082873E-2</v>
      </c>
      <c r="J19" s="43">
        <f>H19/H24</f>
        <v>0.24312320916905444</v>
      </c>
    </row>
    <row r="20" spans="1:10">
      <c r="A20" s="44" t="s">
        <v>5</v>
      </c>
      <c r="B20" s="233">
        <v>15209</v>
      </c>
      <c r="C20" s="45">
        <f>B20/B24</f>
        <v>0.10540075550681662</v>
      </c>
      <c r="D20" s="461">
        <v>15955</v>
      </c>
      <c r="E20" s="46">
        <f>D20/D24</f>
        <v>9.8054278620418392E-2</v>
      </c>
      <c r="F20" s="233">
        <v>16410</v>
      </c>
      <c r="G20" s="46">
        <f>F20/F24</f>
        <v>9.2881885485295121E-2</v>
      </c>
      <c r="H20" s="47">
        <f>F20-D20</f>
        <v>455</v>
      </c>
      <c r="I20" s="46">
        <f t="shared" si="3"/>
        <v>2.8517706048260733E-2</v>
      </c>
      <c r="J20" s="48">
        <f>H20/H24</f>
        <v>3.2593123209169052E-2</v>
      </c>
    </row>
    <row r="21" spans="1:10">
      <c r="A21" s="49" t="s">
        <v>6</v>
      </c>
      <c r="B21" s="234">
        <v>85545.142960352008</v>
      </c>
      <c r="C21" s="50">
        <f>B21/B24</f>
        <v>0.59284125833123391</v>
      </c>
      <c r="D21" s="462">
        <v>98816</v>
      </c>
      <c r="E21" s="51">
        <f>D21/D24</f>
        <v>0.60729123134786989</v>
      </c>
      <c r="F21" s="234">
        <v>108520</v>
      </c>
      <c r="G21" s="51">
        <f>F21/F24</f>
        <v>0.6142317009667414</v>
      </c>
      <c r="H21" s="52">
        <f>F21-D21</f>
        <v>9704</v>
      </c>
      <c r="I21" s="51">
        <f t="shared" si="3"/>
        <v>9.8202720207253888E-2</v>
      </c>
      <c r="J21" s="53">
        <f>H21/H24</f>
        <v>0.69512893982808022</v>
      </c>
    </row>
    <row r="22" spans="1:10">
      <c r="A22" s="54" t="s">
        <v>2</v>
      </c>
      <c r="B22" s="235">
        <v>5391.6255914399999</v>
      </c>
      <c r="C22" s="55">
        <f>B22/B24</f>
        <v>3.7364811016349725E-2</v>
      </c>
      <c r="D22" s="466">
        <v>5981</v>
      </c>
      <c r="E22" s="56">
        <f>D22/D24</f>
        <v>3.6757294918754145E-2</v>
      </c>
      <c r="F22" s="235">
        <v>6342</v>
      </c>
      <c r="G22" s="56">
        <f>F22/F24</f>
        <v>3.5896216803640565E-2</v>
      </c>
      <c r="H22" s="57">
        <f>F22-D22</f>
        <v>361</v>
      </c>
      <c r="I22" s="56">
        <f t="shared" si="3"/>
        <v>6.0357799699046984E-2</v>
      </c>
      <c r="J22" s="58">
        <f>H22/H24</f>
        <v>2.5859598853868196E-2</v>
      </c>
    </row>
    <row r="23" spans="1:10" ht="15.75" thickBot="1">
      <c r="A23" s="246" t="s">
        <v>93</v>
      </c>
      <c r="B23" s="247"/>
      <c r="C23" s="248"/>
      <c r="D23" s="467">
        <v>33</v>
      </c>
      <c r="E23" s="249"/>
      <c r="F23" s="247">
        <v>79</v>
      </c>
      <c r="G23" s="249">
        <f>F23/F24</f>
        <v>4.4714618850324886E-4</v>
      </c>
      <c r="H23" s="250">
        <f>F23-D23</f>
        <v>46</v>
      </c>
      <c r="I23" s="249">
        <f>H23/D23</f>
        <v>1.393939393939394</v>
      </c>
      <c r="J23" s="251">
        <f>H23/H24</f>
        <v>3.2951289398280804E-3</v>
      </c>
    </row>
    <row r="24" spans="1:10" ht="15.75" thickBot="1">
      <c r="A24" s="59" t="s">
        <v>7</v>
      </c>
      <c r="B24" s="236">
        <f>SUM(B19:B23)</f>
        <v>144296.87839397302</v>
      </c>
      <c r="C24" s="60"/>
      <c r="D24" s="236">
        <f>SUM(D19:D23)</f>
        <v>162716</v>
      </c>
      <c r="E24" s="61"/>
      <c r="F24" s="236">
        <f>SUM(F19:F23)</f>
        <v>176676</v>
      </c>
      <c r="G24" s="61"/>
      <c r="H24" s="62">
        <f>SUM(H19:H23)</f>
        <v>13960</v>
      </c>
      <c r="I24" s="63">
        <f t="shared" si="3"/>
        <v>8.5793652744659402E-2</v>
      </c>
      <c r="J24" s="64"/>
    </row>
  </sheetData>
  <mergeCells count="5">
    <mergeCell ref="H1:I1"/>
    <mergeCell ref="F1:G1"/>
    <mergeCell ref="D1:E1"/>
    <mergeCell ref="B1:C1"/>
    <mergeCell ref="S1:Z3"/>
  </mergeCells>
  <pageMargins left="0.31496062992125984" right="0.31496062992125984" top="0.35433070866141736" bottom="0.35433070866141736"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INFO</vt:lpstr>
      <vt:lpstr>2006 Original</vt:lpstr>
      <vt:lpstr>2016 Original</vt:lpstr>
      <vt:lpstr>2016 CTDataMaker</vt:lpstr>
      <vt:lpstr>2021 Original</vt:lpstr>
      <vt:lpstr>Weights</vt:lpstr>
      <vt:lpstr>2021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cp:lastPrinted>2023-04-14T04:27:33Z</cp:lastPrinted>
  <dcterms:created xsi:type="dcterms:W3CDTF">2018-05-09T18:33:31Z</dcterms:created>
  <dcterms:modified xsi:type="dcterms:W3CDTF">2023-05-29T03:51:55Z</dcterms:modified>
</cp:coreProperties>
</file>