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847219FB-368A-40D3-A598-082A7E9CB6D7}" xr6:coauthVersionLast="47" xr6:coauthVersionMax="47" xr10:uidLastSave="{00000000-0000-0000-0000-000000000000}"/>
  <bookViews>
    <workbookView xWindow="-120" yWindow="-120" windowWidth="29040" windowHeight="15840" activeTab="4" xr2:uid="{00000000-000D-0000-FFFF-FFFF00000000}"/>
  </bookViews>
  <sheets>
    <sheet name="INFO" sheetId="13" r:id="rId1"/>
    <sheet name="2006 Original" sheetId="5" r:id="rId2"/>
    <sheet name="2016 Original" sheetId="6" r:id="rId3"/>
    <sheet name="2021 Original" sheetId="9" r:id="rId4"/>
    <sheet name="2021 CTDatamaker" sheetId="11" r:id="rId5"/>
    <sheet name="Weights" sheetId="10" r:id="rId6"/>
    <sheet name="Thresholds" sheetId="2" r:id="rId7"/>
    <sheet name="Summary" sheetId="3" r:id="rId8"/>
  </sheets>
  <definedNames>
    <definedName name="_xlnm._FilterDatabase" localSheetId="4" hidden="1">'2021 CTDatamaker'!$A$1:$CC$189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3" l="1"/>
  <c r="N21" i="3"/>
  <c r="N23" i="3"/>
  <c r="N22" i="3"/>
  <c r="N20" i="3"/>
  <c r="N19" i="3"/>
  <c r="N13" i="3"/>
  <c r="N15" i="3"/>
  <c r="N14" i="3"/>
  <c r="N12" i="3"/>
  <c r="N11" i="3"/>
  <c r="N7" i="3"/>
  <c r="N6" i="3"/>
  <c r="N4" i="3"/>
  <c r="N3" i="3"/>
  <c r="J5" i="3" l="1"/>
  <c r="J20" i="3" l="1"/>
  <c r="J21" i="3"/>
  <c r="K21" i="3" s="1"/>
  <c r="J22" i="3"/>
  <c r="J23" i="3"/>
  <c r="K23" i="3" s="1"/>
  <c r="J19" i="3"/>
  <c r="K19" i="3" s="1"/>
  <c r="F24" i="3"/>
  <c r="G20" i="3" s="1"/>
  <c r="J12" i="3"/>
  <c r="K12" i="3" s="1"/>
  <c r="J13" i="3"/>
  <c r="K13" i="3" s="1"/>
  <c r="J14" i="3"/>
  <c r="K14" i="3" s="1"/>
  <c r="J15" i="3"/>
  <c r="K15" i="3" s="1"/>
  <c r="J11" i="3"/>
  <c r="K11" i="3" s="1"/>
  <c r="F16" i="3"/>
  <c r="K5" i="3"/>
  <c r="J7" i="3"/>
  <c r="J6" i="3"/>
  <c r="J4" i="3"/>
  <c r="K4" i="3" s="1"/>
  <c r="J3" i="3"/>
  <c r="F8" i="3"/>
  <c r="G6" i="3" s="1"/>
  <c r="G7" i="3" l="1"/>
  <c r="G12" i="3"/>
  <c r="K22" i="3"/>
  <c r="K7" i="3"/>
  <c r="K6" i="3"/>
  <c r="G22" i="3"/>
  <c r="G11" i="3"/>
  <c r="G19" i="3"/>
  <c r="G23" i="3"/>
  <c r="G4" i="3"/>
  <c r="G21" i="3"/>
  <c r="K3" i="3"/>
  <c r="K20" i="3"/>
  <c r="G3" i="3"/>
  <c r="G5" i="3"/>
  <c r="G15" i="3"/>
  <c r="G14" i="3"/>
  <c r="G13" i="3"/>
  <c r="F22" i="2"/>
  <c r="E22" i="2"/>
  <c r="D21" i="2"/>
  <c r="C21" i="2"/>
  <c r="D24" i="3" l="1"/>
  <c r="B24" i="3"/>
  <c r="C23" i="3" s="1"/>
  <c r="H23" i="3"/>
  <c r="H22" i="3"/>
  <c r="H21" i="3"/>
  <c r="I21" i="3" s="1"/>
  <c r="H20" i="3"/>
  <c r="H19" i="3"/>
  <c r="I19" i="3" s="1"/>
  <c r="D16" i="3"/>
  <c r="B16" i="3"/>
  <c r="C15" i="3" s="1"/>
  <c r="H15" i="3"/>
  <c r="H14" i="3"/>
  <c r="I14" i="3" s="1"/>
  <c r="H13" i="3"/>
  <c r="I13" i="3" s="1"/>
  <c r="H12" i="3"/>
  <c r="I12" i="3" s="1"/>
  <c r="H11" i="3"/>
  <c r="I11" i="3" s="1"/>
  <c r="D8" i="3"/>
  <c r="B8" i="3"/>
  <c r="C6" i="3" s="1"/>
  <c r="H7" i="3"/>
  <c r="H6" i="3"/>
  <c r="H5" i="3"/>
  <c r="H4" i="3"/>
  <c r="I4" i="3" s="1"/>
  <c r="H3" i="3"/>
  <c r="E15" i="3" l="1"/>
  <c r="J16" i="3"/>
  <c r="E7" i="3"/>
  <c r="J8" i="3"/>
  <c r="E20" i="3"/>
  <c r="J24" i="3"/>
  <c r="C11" i="3"/>
  <c r="C13" i="3"/>
  <c r="C12" i="3"/>
  <c r="E19" i="3"/>
  <c r="E21" i="3"/>
  <c r="E22" i="3"/>
  <c r="E23" i="3"/>
  <c r="C21" i="3"/>
  <c r="E11" i="3"/>
  <c r="E13" i="3"/>
  <c r="E3" i="3"/>
  <c r="E4" i="3"/>
  <c r="E5" i="3"/>
  <c r="I6" i="3"/>
  <c r="C7" i="3"/>
  <c r="C4" i="3"/>
  <c r="H8" i="3"/>
  <c r="L5" i="3" s="1"/>
  <c r="C5" i="3"/>
  <c r="C3" i="3"/>
  <c r="I7" i="3"/>
  <c r="C19" i="3"/>
  <c r="H24" i="3"/>
  <c r="L22" i="3" s="1"/>
  <c r="I3" i="3"/>
  <c r="I5" i="3"/>
  <c r="E6" i="3"/>
  <c r="C14" i="3"/>
  <c r="I15" i="3"/>
  <c r="H16" i="3"/>
  <c r="I20" i="3"/>
  <c r="I22" i="3"/>
  <c r="E12" i="3"/>
  <c r="E14" i="3"/>
  <c r="C20" i="3"/>
  <c r="C22" i="3"/>
  <c r="I23" i="3"/>
  <c r="K24" i="3" l="1"/>
  <c r="M19" i="3"/>
  <c r="M22" i="3"/>
  <c r="M21" i="3"/>
  <c r="M23" i="3"/>
  <c r="M20" i="3"/>
  <c r="L3" i="3"/>
  <c r="M5" i="3"/>
  <c r="M4" i="3"/>
  <c r="K8" i="3"/>
  <c r="M3" i="3"/>
  <c r="M7" i="3"/>
  <c r="M6" i="3"/>
  <c r="K16" i="3"/>
  <c r="M12" i="3"/>
  <c r="M15" i="3"/>
  <c r="M13" i="3"/>
  <c r="M11" i="3"/>
  <c r="M14" i="3"/>
  <c r="L7" i="3"/>
  <c r="L19" i="3"/>
  <c r="L21" i="3"/>
  <c r="I8" i="3"/>
  <c r="L4" i="3"/>
  <c r="L6" i="3"/>
  <c r="L20" i="3"/>
  <c r="I24" i="3"/>
  <c r="L23" i="3"/>
  <c r="L13" i="3"/>
  <c r="L11" i="3"/>
  <c r="I16" i="3"/>
  <c r="L15" i="3"/>
  <c r="L14" i="3"/>
  <c r="L12" i="3"/>
  <c r="F6" i="2" l="1"/>
  <c r="E6" i="2"/>
  <c r="D5"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5BC801B6-BBF2-4C6D-992F-FD407883511F}">
      <text>
        <r>
          <rPr>
            <sz val="10"/>
            <color rgb="FF000000"/>
            <rFont val="Calibri"/>
            <family val="2"/>
            <scheme val="minor"/>
          </rPr>
          <t>======
ID#AAAAnZDX8QA
    (2023-01-12 21:09:40)
(r) revised</t>
        </r>
      </text>
    </comment>
    <comment ref="I58" authorId="0" shapeId="0" xr:uid="{E5675874-6431-4ED4-8EE1-2D1E8B6BD2EA}">
      <text>
        <r>
          <rPr>
            <sz val="10"/>
            <color rgb="FF000000"/>
            <rFont val="Calibri"/>
            <family val="2"/>
            <scheme val="minor"/>
          </rPr>
          <t>======
ID#AAAAnZDX8JI
    (2023-01-12 21:09:40)
x  Suppressed to meet the confidentiality requirements of the Statistics Act</t>
        </r>
      </text>
    </comment>
    <comment ref="J58" authorId="0" shapeId="0" xr:uid="{41AE6FD7-3B63-45E9-A44E-C5E45106996A}">
      <text>
        <r>
          <rPr>
            <sz val="10"/>
            <color rgb="FF000000"/>
            <rFont val="Calibri"/>
            <family val="2"/>
            <scheme val="minor"/>
          </rPr>
          <t>======
ID#AAAAnZDX7E0
    (2023-01-12 21:09:39)
x  Suppressed to meet the confidentiality requirements of the Statistics Act</t>
        </r>
      </text>
    </comment>
    <comment ref="K58" authorId="0" shapeId="0" xr:uid="{CA830613-95CE-4D13-9EA5-EFE03F85EA68}">
      <text>
        <r>
          <rPr>
            <sz val="10"/>
            <color rgb="FF000000"/>
            <rFont val="Calibri"/>
            <family val="2"/>
            <scheme val="minor"/>
          </rPr>
          <t>======
ID#AAAAnZDX76c
    (2023-01-12 21:09:40)
x  Suppressed to meet the confidentiality requirements of the Statistics Act</t>
        </r>
      </text>
    </comment>
    <comment ref="L58" authorId="0" shapeId="0" xr:uid="{5D000FD5-4CD7-4A53-8EAB-6FF766263754}">
      <text>
        <r>
          <rPr>
            <sz val="10"/>
            <color rgb="FF000000"/>
            <rFont val="Calibri"/>
            <family val="2"/>
            <scheme val="minor"/>
          </rPr>
          <t>======
ID#AAAAnZDX8Qg
    (2023-01-12 21:09:40)
x  Suppressed to meet the confidentiality requirements of the Statistics Act</t>
        </r>
      </text>
    </comment>
    <comment ref="M58" authorId="0" shapeId="0" xr:uid="{28EFD73B-DD03-4F39-AF3D-78A4EF4A592B}">
      <text>
        <r>
          <rPr>
            <sz val="10"/>
            <color rgb="FF000000"/>
            <rFont val="Calibri"/>
            <family val="2"/>
            <scheme val="minor"/>
          </rPr>
          <t>======
ID#AAAAnZDX64o
    (2023-01-12 21:09:39)
x  Suppressed to meet the confidentiality requirements of the Statistics Act</t>
        </r>
      </text>
    </comment>
    <comment ref="N58" authorId="0" shapeId="0" xr:uid="{2755FFF7-DEE1-47B6-A6BB-2DCBBBB783E7}">
      <text>
        <r>
          <rPr>
            <sz val="10"/>
            <color rgb="FF000000"/>
            <rFont val="Calibri"/>
            <family val="2"/>
            <scheme val="minor"/>
          </rPr>
          <t>======
ID#AAAAnZDX6_M
    (2023-01-12 21:09:39)
x  Suppressed to meet the confidentiality requirements of the Statistics Act</t>
        </r>
      </text>
    </comment>
    <comment ref="O58" authorId="0" shapeId="0" xr:uid="{7A70EC50-95F1-42E8-B1B7-141E3E92ADE8}">
      <text>
        <r>
          <rPr>
            <sz val="10"/>
            <color rgb="FF000000"/>
            <rFont val="Calibri"/>
            <family val="2"/>
            <scheme val="minor"/>
          </rPr>
          <t>======
ID#AAAAnZDX7X0
    (2023-01-12 21:09:40)
x  Suppressed to meet the confidentiality requirements of the Statistics Act</t>
        </r>
      </text>
    </comment>
    <comment ref="D64" authorId="0" shapeId="0" xr:uid="{A71E82E2-C682-4AC6-8ECC-10ADA7F8DABC}">
      <text>
        <r>
          <rPr>
            <sz val="10"/>
            <color rgb="FF000000"/>
            <rFont val="Calibri"/>
            <family val="2"/>
            <scheme val="minor"/>
          </rPr>
          <t>======
ID#AAAAnZDX6yM
    (2023-01-12 21:09:39)
(r) revised</t>
        </r>
      </text>
    </comment>
    <comment ref="D65" authorId="0" shapeId="0" xr:uid="{C167D24F-09F9-4CAD-9562-72EDB947AE19}">
      <text>
        <r>
          <rPr>
            <sz val="10"/>
            <color rgb="FF000000"/>
            <rFont val="Calibri"/>
            <family val="2"/>
            <scheme val="minor"/>
          </rPr>
          <t>======
ID#AAAAnZDX7OU
    (2023-01-12 21:09:40)
(r) revised</t>
        </r>
      </text>
    </comment>
    <comment ref="D79" authorId="0" shapeId="0" xr:uid="{666679FA-2385-4069-A48B-6878CE72ED08}">
      <text>
        <r>
          <rPr>
            <sz val="10"/>
            <color rgb="FF000000"/>
            <rFont val="Calibri"/>
            <family val="2"/>
            <scheme val="minor"/>
          </rPr>
          <t>======
ID#AAAAnZDX7ic
    (2023-01-12 21:09:40)
(r) revised</t>
        </r>
      </text>
    </comment>
    <comment ref="D80" authorId="0" shapeId="0" xr:uid="{A23A5AED-7E36-4BA4-8F49-1B7038621842}">
      <text>
        <r>
          <rPr>
            <sz val="10"/>
            <color rgb="FF000000"/>
            <rFont val="Calibri"/>
            <family val="2"/>
            <scheme val="minor"/>
          </rPr>
          <t>======
ID#AAAAnZDX8N8
    (2023-01-12 21:09:40)
(r) revised</t>
        </r>
      </text>
    </comment>
    <comment ref="D90" authorId="0" shapeId="0" xr:uid="{EED9CE07-0A5D-495A-8499-1C0A4B99EC23}">
      <text>
        <r>
          <rPr>
            <sz val="10"/>
            <color rgb="FF000000"/>
            <rFont val="Calibri"/>
            <family val="2"/>
            <scheme val="minor"/>
          </rPr>
          <t>======
ID#AAAAnZDX7OE
    (2023-01-12 21:09:40)
(r) revised</t>
        </r>
      </text>
    </comment>
    <comment ref="D91" authorId="0" shapeId="0" xr:uid="{3CD22723-DBA0-4858-B99D-C399DC434E17}">
      <text>
        <r>
          <rPr>
            <sz val="10"/>
            <color rgb="FF000000"/>
            <rFont val="Calibri"/>
            <family val="2"/>
            <scheme val="minor"/>
          </rPr>
          <t>======
ID#AAAAnZDX7mk
    (2023-01-12 21:09:40)
(r) revised</t>
        </r>
      </text>
    </comment>
    <comment ref="D105" authorId="0" shapeId="0" xr:uid="{9DB9A4DE-0B46-4917-92E8-B75B5F28D95A}">
      <text>
        <r>
          <rPr>
            <sz val="10"/>
            <color rgb="FF000000"/>
            <rFont val="Calibri"/>
            <family val="2"/>
            <scheme val="minor"/>
          </rPr>
          <t>======
ID#AAAAnZDX8Rc
    (2023-01-12 21:09:40)
(r) revised</t>
        </r>
      </text>
    </comment>
    <comment ref="D106" authorId="0" shapeId="0" xr:uid="{F3351D97-0EE9-402F-BFFC-D1C4649DA1FB}">
      <text>
        <r>
          <rPr>
            <sz val="10"/>
            <color rgb="FF000000"/>
            <rFont val="Calibri"/>
            <family val="2"/>
            <scheme val="minor"/>
          </rPr>
          <t>======
ID#AAAAnZDX7a4
    (2023-01-12 21:09:40)
(r) revised</t>
        </r>
      </text>
    </comment>
    <comment ref="D121" authorId="0" shapeId="0" xr:uid="{49DC82FB-03AC-4932-BC90-9046CCAADA84}">
      <text>
        <r>
          <rPr>
            <sz val="10"/>
            <color rgb="FF000000"/>
            <rFont val="Calibri"/>
            <family val="2"/>
            <scheme val="minor"/>
          </rPr>
          <t>======
ID#AAAAnZDX7Dk
    (2023-01-12 21:09:39)
(r) revised</t>
        </r>
      </text>
    </comment>
    <comment ref="D122" authorId="0" shapeId="0" xr:uid="{AB399507-2C31-45FA-B280-9E18FE871840}">
      <text>
        <r>
          <rPr>
            <sz val="10"/>
            <color rgb="FF000000"/>
            <rFont val="Calibri"/>
            <family val="2"/>
            <scheme val="minor"/>
          </rPr>
          <t>======
ID#AAAAnZDX7oA
    (2023-01-12 21:09:40)
(r) revised</t>
        </r>
      </text>
    </comment>
    <comment ref="D123" authorId="0" shapeId="0" xr:uid="{30943D02-3834-4716-965A-4BE86C396E64}">
      <text>
        <r>
          <rPr>
            <sz val="10"/>
            <color rgb="FF000000"/>
            <rFont val="Calibri"/>
            <family val="2"/>
            <scheme val="minor"/>
          </rPr>
          <t>======
ID#AAAAnZDX7o8
    (2023-01-12 21:09:40)
(r) revised</t>
        </r>
      </text>
    </comment>
    <comment ref="D124" authorId="0" shapeId="0" xr:uid="{C3C09D63-E20F-4C95-A1A5-65FBAFCA2B94}">
      <text>
        <r>
          <rPr>
            <sz val="10"/>
            <color rgb="FF000000"/>
            <rFont val="Calibri"/>
            <family val="2"/>
            <scheme val="minor"/>
          </rPr>
          <t>======
ID#AAAAnZDX7EQ
    (2023-01-12 21:09:39)
(r) revised</t>
        </r>
      </text>
    </comment>
    <comment ref="D169" authorId="0" shapeId="0" xr:uid="{3EE54229-A85C-47B4-8CBD-5521808AE4A7}">
      <text>
        <r>
          <rPr>
            <sz val="10"/>
            <color rgb="FF000000"/>
            <rFont val="Calibri"/>
            <family val="2"/>
            <scheme val="minor"/>
          </rPr>
          <t>======
ID#AAAAnZDX7iM
    (2023-01-12 21:09:40)
(r) revised</t>
        </r>
      </text>
    </comment>
    <comment ref="D170" authorId="0" shapeId="0" xr:uid="{E1DAF5C0-611A-4AD9-9873-FB6D3BE4E9F6}">
      <text>
        <r>
          <rPr>
            <sz val="10"/>
            <color rgb="FF000000"/>
            <rFont val="Calibri"/>
            <family val="2"/>
            <scheme val="minor"/>
          </rPr>
          <t>======
ID#AAAAnZDX8Tk
    (2023-01-12 21:09:40)
(r) revised</t>
        </r>
      </text>
    </comment>
    <comment ref="D173" authorId="0" shapeId="0" xr:uid="{A298A3FF-E40B-49EB-AEDC-53A3D335656B}">
      <text>
        <r>
          <rPr>
            <sz val="10"/>
            <color rgb="FF000000"/>
            <rFont val="Calibri"/>
            <family val="2"/>
            <scheme val="minor"/>
          </rPr>
          <t>======
ID#AAAAnZDX7XI
    (2023-01-12 21:09:40)
(r) revised</t>
        </r>
      </text>
    </comment>
    <comment ref="D174" authorId="0" shapeId="0" xr:uid="{F18F5B4E-332A-4530-9FAC-609F202DDDE9}">
      <text>
        <r>
          <rPr>
            <sz val="10"/>
            <color rgb="FF000000"/>
            <rFont val="Calibri"/>
            <family val="2"/>
            <scheme val="minor"/>
          </rPr>
          <t>======
ID#AAAAnZDX7PY
    (2023-01-12 21:09:40)
(r) revised</t>
        </r>
      </text>
    </comment>
    <comment ref="D175" authorId="0" shapeId="0" xr:uid="{1A6EF763-064F-4677-8E08-4F77889559AE}">
      <text>
        <r>
          <rPr>
            <sz val="10"/>
            <color rgb="FF000000"/>
            <rFont val="Calibri"/>
            <family val="2"/>
            <scheme val="minor"/>
          </rPr>
          <t>======
ID#AAAAnZDX6wo
    (2023-01-12 21:09:39)
(r) revised</t>
        </r>
      </text>
    </comment>
    <comment ref="D176" authorId="0" shapeId="0" xr:uid="{9F09FCD8-50B1-44A2-976C-9698935F81D4}">
      <text>
        <r>
          <rPr>
            <sz val="10"/>
            <color rgb="FF000000"/>
            <rFont val="Calibri"/>
            <family val="2"/>
            <scheme val="minor"/>
          </rPr>
          <t>======
ID#AAAAnZDX8Po
    (2023-01-12 21:09:40)
(r) revised</t>
        </r>
      </text>
    </comment>
    <comment ref="D177" authorId="0" shapeId="0" xr:uid="{17B58C4B-6973-442D-98AB-C72B99396A36}">
      <text>
        <r>
          <rPr>
            <sz val="10"/>
            <color rgb="FF000000"/>
            <rFont val="Calibri"/>
            <family val="2"/>
            <scheme val="minor"/>
          </rPr>
          <t>======
ID#AAAAnZDX7nU
    (2023-01-12 21:09:40)
(r) revised</t>
        </r>
      </text>
    </comment>
    <comment ref="D178" authorId="0" shapeId="0" xr:uid="{A8DEFEAD-7355-4E9A-8CD1-24E127509D52}">
      <text>
        <r>
          <rPr>
            <sz val="10"/>
            <color rgb="FF000000"/>
            <rFont val="Calibri"/>
            <family val="2"/>
            <scheme val="minor"/>
          </rPr>
          <t>======
ID#AAAAnZDX650
    (2023-01-12 21:09:39)
(r) revised</t>
        </r>
      </text>
    </comment>
    <comment ref="D188" authorId="0" shapeId="0" xr:uid="{5FC8B511-3C84-4C16-ACD4-FD62508298B9}">
      <text>
        <r>
          <rPr>
            <sz val="10"/>
            <color rgb="FF000000"/>
            <rFont val="Calibri"/>
            <family val="2"/>
            <scheme val="minor"/>
          </rPr>
          <t>======
ID#AAAAnZDX7kM
    (2023-01-12 21:09:40)
(r) revised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U58" authorId="0" shapeId="0" xr:uid="{7A14BA83-6D57-4158-A93F-779501E661B6}">
      <text>
        <r>
          <rPr>
            <sz val="10"/>
            <color rgb="FF000000"/>
            <rFont val="Calibri"/>
            <family val="2"/>
            <scheme val="minor"/>
          </rPr>
          <t>======
ID#AAAAnZDX8JI
    (2023-01-12 21:09:40)
x  Suppressed to meet the confidentiality requirements of the Statistics Act</t>
        </r>
      </text>
    </comment>
    <comment ref="AV58" authorId="0" shapeId="0" xr:uid="{BEAD6699-279D-45EA-9480-FA8B7B79154D}">
      <text>
        <r>
          <rPr>
            <sz val="10"/>
            <color rgb="FF000000"/>
            <rFont val="Calibri"/>
            <family val="2"/>
            <scheme val="minor"/>
          </rPr>
          <t>======
ID#AAAAnZDX7E0
    (2023-01-12 21:09:39)
x  Suppressed to meet the confidentiality requirements of the Statistics Act</t>
        </r>
      </text>
    </comment>
    <comment ref="AW58" authorId="0" shapeId="0" xr:uid="{BD31DC37-D308-47F2-B0BE-A261E0FA46D0}">
      <text>
        <r>
          <rPr>
            <sz val="10"/>
            <color rgb="FF000000"/>
            <rFont val="Calibri"/>
            <family val="2"/>
            <scheme val="minor"/>
          </rPr>
          <t>======
ID#AAAAnZDX76c
    (2023-01-12 21:09:40)
x  Suppressed to meet the confidentiality requirements of the Statistics Act</t>
        </r>
      </text>
    </comment>
    <comment ref="BA58" authorId="0" shapeId="0" xr:uid="{23A0FA7A-B8D7-46DE-BC6C-5C9140512E1F}">
      <text>
        <r>
          <rPr>
            <sz val="10"/>
            <color rgb="FF000000"/>
            <rFont val="Calibri"/>
            <family val="2"/>
            <scheme val="minor"/>
          </rPr>
          <t>======
ID#AAAAnZDX8Qg
    (2023-01-12 21:09:40)
x  Suppressed to meet the confidentiality requirements of the Statistics Act</t>
        </r>
      </text>
    </comment>
    <comment ref="BD58" authorId="0" shapeId="0" xr:uid="{7EEC1871-BE68-4DCB-9427-AF276384EADD}">
      <text>
        <r>
          <rPr>
            <sz val="10"/>
            <color rgb="FF000000"/>
            <rFont val="Calibri"/>
            <family val="2"/>
            <scheme val="minor"/>
          </rPr>
          <t>======
ID#AAAAnZDX64o
    (2023-01-12 21:09:39)
x  Suppressed to meet the confidentiality requirements of the Statistics Act</t>
        </r>
      </text>
    </comment>
    <comment ref="BE58" authorId="0" shapeId="0" xr:uid="{36069C46-6D3A-4A16-9048-5C731DB2FC2C}">
      <text>
        <r>
          <rPr>
            <sz val="10"/>
            <color rgb="FF000000"/>
            <rFont val="Calibri"/>
            <family val="2"/>
            <scheme val="minor"/>
          </rPr>
          <t>======
ID#AAAAnZDX6_M
    (2023-01-12 21:09:39)
x  Suppressed to meet the confidentiality requirements of the Statistics Act</t>
        </r>
      </text>
    </comment>
    <comment ref="BI58" authorId="0" shapeId="0" xr:uid="{BF4276B3-9EC9-4642-960E-7F5AF80AFD6C}">
      <text>
        <r>
          <rPr>
            <sz val="10"/>
            <color rgb="FF000000"/>
            <rFont val="Calibri"/>
            <family val="2"/>
            <scheme val="minor"/>
          </rPr>
          <t>======
ID#AAAAnZDX7X0
    (2023-01-12 21:09:40)
x  Suppressed to meet the confidentiality requirements of the Statistics Act</t>
        </r>
      </text>
    </comment>
  </commentList>
</comments>
</file>

<file path=xl/sharedStrings.xml><?xml version="1.0" encoding="utf-8"?>
<sst xmlns="http://schemas.openxmlformats.org/spreadsheetml/2006/main" count="2319" uniqueCount="780">
  <si>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</si>
  <si>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</si>
  <si>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</si>
  <si>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</si>
  <si>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</si>
  <si>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</si>
  <si>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</si>
  <si>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</si>
  <si>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</si>
  <si>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</si>
  <si>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</si>
  <si>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</si>
  <si>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</si>
  <si>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</si>
  <si>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</si>
  <si>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</si>
  <si>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</si>
  <si>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</si>
  <si>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</si>
  <si>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</si>
  <si>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</si>
  <si>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</si>
  <si>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</si>
  <si>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</si>
  <si>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</si>
  <si>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</si>
  <si>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</si>
  <si>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</si>
  <si>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</si>
  <si>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</si>
  <si>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</si>
  <si>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</si>
  <si>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</si>
  <si>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</si>
  <si>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</si>
  <si>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</si>
  <si>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</si>
  <si>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</si>
  <si>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</si>
  <si>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</si>
  <si>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</si>
  <si>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Winnipeg</t>
  </si>
  <si>
    <t>split</t>
  </si>
  <si>
    <t>CMA total</t>
  </si>
  <si>
    <t>Kildonan Park</t>
  </si>
  <si>
    <t>Unclassified</t>
  </si>
  <si>
    <t>Neighbourhood</t>
  </si>
  <si>
    <t>NE Urban Edge</t>
  </si>
  <si>
    <t>Richmond West</t>
  </si>
  <si>
    <t>Elmhurst</t>
  </si>
  <si>
    <t>West of Assiniboine Zoo</t>
  </si>
  <si>
    <t>Lakeside Meadows</t>
  </si>
  <si>
    <t>East</t>
  </si>
  <si>
    <t>East, South of Symington Railyards</t>
  </si>
  <si>
    <t>Canadian Mennonite University</t>
  </si>
  <si>
    <t>Linden Woods</t>
  </si>
  <si>
    <t>south of downtown</t>
  </si>
  <si>
    <t>Urban Edge SW</t>
  </si>
  <si>
    <t>Urban Edge N</t>
  </si>
  <si>
    <t>Sage Creek</t>
  </si>
  <si>
    <t>split - Urban Edge SE</t>
  </si>
  <si>
    <t>S of North Transcona Yards</t>
  </si>
  <si>
    <t>Canterbury Park</t>
  </si>
  <si>
    <t>Urban Edge E</t>
  </si>
  <si>
    <t>North, S of Hwy 101</t>
  </si>
  <si>
    <t>SW at Highway 100</t>
  </si>
  <si>
    <t>Ritchot</t>
  </si>
  <si>
    <t>Urban Edge S - north of Hwy 100</t>
  </si>
  <si>
    <t>South Saint Vital</t>
  </si>
  <si>
    <t>Normand Park</t>
  </si>
  <si>
    <t>Rural</t>
  </si>
  <si>
    <t>split - rural NE</t>
  </si>
  <si>
    <t>split - Ikea</t>
  </si>
  <si>
    <t>Grand Pointe</t>
  </si>
  <si>
    <t>rural</t>
  </si>
  <si>
    <t>Urban Edge NW</t>
  </si>
  <si>
    <t>Oak Bluff</t>
  </si>
  <si>
    <t>Rural Town SW</t>
  </si>
  <si>
    <t>NW of downtown</t>
  </si>
  <si>
    <t>West Saint Paul, along Red River</t>
  </si>
  <si>
    <t>rural north of city</t>
  </si>
  <si>
    <t>Lorette</t>
  </si>
  <si>
    <t>Rural town SE</t>
  </si>
  <si>
    <t>South/Central River Heights</t>
  </si>
  <si>
    <t>Worthington</t>
  </si>
  <si>
    <t>Grant Park</t>
  </si>
  <si>
    <t>Airport, Industrial Park</t>
  </si>
  <si>
    <t>2006
Total Dwelling Units</t>
  </si>
  <si>
    <t>2006
Total Dwelling Units (%)</t>
  </si>
  <si>
    <t>2016
Total Dwelling Units</t>
  </si>
  <si>
    <t>2006
Occupied Dwelling Units</t>
  </si>
  <si>
    <t>2006
Occupied Dwelling Units (%)</t>
  </si>
  <si>
    <t>2016
Occupied Dwelling Units</t>
  </si>
  <si>
    <t>Logan C.P.R.</t>
  </si>
  <si>
    <t>West of downtown</t>
  </si>
  <si>
    <t>North Point Douglas</t>
  </si>
  <si>
    <t>North of downtown</t>
  </si>
  <si>
    <t>adjacent to U of Manitoba</t>
  </si>
  <si>
    <t>Riverview</t>
  </si>
  <si>
    <t>S of downtown</t>
  </si>
  <si>
    <t>River Heights</t>
  </si>
  <si>
    <t>SW of downtown</t>
  </si>
  <si>
    <t>Dufresne</t>
  </si>
  <si>
    <t>E of downtown</t>
  </si>
  <si>
    <t>St. Matthews</t>
  </si>
  <si>
    <t>W of downtown</t>
  </si>
  <si>
    <t>Crescent Park</t>
  </si>
  <si>
    <t>Bruce Park</t>
  </si>
  <si>
    <t>W of Century Park Rd</t>
  </si>
  <si>
    <t>NE of downtown</t>
  </si>
  <si>
    <t>West End</t>
  </si>
  <si>
    <t>Weston</t>
  </si>
  <si>
    <t>University of Manitoba</t>
  </si>
  <si>
    <t>N of downtown</t>
  </si>
  <si>
    <t>St. George</t>
  </si>
  <si>
    <t>SE</t>
  </si>
  <si>
    <t>Silver Heights</t>
  </si>
  <si>
    <t>West</t>
  </si>
  <si>
    <t>Railyard industrial tract, new pockets of res.</t>
  </si>
  <si>
    <t>BRT? Adj. to UM</t>
  </si>
  <si>
    <t>&lt;-- Moving Backward</t>
  </si>
  <si>
    <t>2016 CTDataMaker using new 2016 Classifications</t>
  </si>
  <si>
    <t>466020001.00</t>
  </si>
  <si>
    <t>CMA</t>
  </si>
  <si>
    <t>466020003.00</t>
  </si>
  <si>
    <t>466020004.02</t>
  </si>
  <si>
    <t>466020010.00</t>
  </si>
  <si>
    <t>466020011.00</t>
  </si>
  <si>
    <t>466020012.00</t>
  </si>
  <si>
    <t>466020013.00</t>
  </si>
  <si>
    <t>466020014.00</t>
  </si>
  <si>
    <t>466020015.00</t>
  </si>
  <si>
    <t>466020016.00</t>
  </si>
  <si>
    <t>466020017.00</t>
  </si>
  <si>
    <t>466020018.00</t>
  </si>
  <si>
    <t>466020020.00</t>
  </si>
  <si>
    <t>466020021.00</t>
  </si>
  <si>
    <t>466020022.00</t>
  </si>
  <si>
    <t>466020023.00</t>
  </si>
  <si>
    <t>466020024.00</t>
  </si>
  <si>
    <t>466020025.00</t>
  </si>
  <si>
    <t>466020026.00</t>
  </si>
  <si>
    <t>466020027.00</t>
  </si>
  <si>
    <t>466020028.00</t>
  </si>
  <si>
    <t>466020033.00</t>
  </si>
  <si>
    <t>466020034.00</t>
  </si>
  <si>
    <t>466020035.00</t>
  </si>
  <si>
    <t>466020036.00</t>
  </si>
  <si>
    <t>466020042.00</t>
  </si>
  <si>
    <t>466020043.00</t>
  </si>
  <si>
    <t>466020113.00</t>
  </si>
  <si>
    <t>466020114.00</t>
  </si>
  <si>
    <t>466020115.00</t>
  </si>
  <si>
    <t>466020116.00</t>
  </si>
  <si>
    <t>466020117.00</t>
  </si>
  <si>
    <t>466020130.02</t>
  </si>
  <si>
    <t>466020500.01</t>
  </si>
  <si>
    <t>466020501.01</t>
  </si>
  <si>
    <t>466020532.00</t>
  </si>
  <si>
    <t>466020002.00</t>
  </si>
  <si>
    <t>466020004.01</t>
  </si>
  <si>
    <t>466020005.00</t>
  </si>
  <si>
    <t>466020006.00</t>
  </si>
  <si>
    <t>466020007.00</t>
  </si>
  <si>
    <t>466020008.00</t>
  </si>
  <si>
    <t>466020009.00</t>
  </si>
  <si>
    <t>466020029.00</t>
  </si>
  <si>
    <t>466020030.00</t>
  </si>
  <si>
    <t>466020031.00</t>
  </si>
  <si>
    <t>466020032.00</t>
  </si>
  <si>
    <t>466020037.00</t>
  </si>
  <si>
    <t>466020038.00</t>
  </si>
  <si>
    <t>466020040.00</t>
  </si>
  <si>
    <t>466020041.00</t>
  </si>
  <si>
    <t>466020044.00</t>
  </si>
  <si>
    <t>466020047.00</t>
  </si>
  <si>
    <t>466020048.00</t>
  </si>
  <si>
    <t>466020049.00</t>
  </si>
  <si>
    <t>466020050.01</t>
  </si>
  <si>
    <t>466020050.02</t>
  </si>
  <si>
    <t>466020051.01</t>
  </si>
  <si>
    <t>466020051.02</t>
  </si>
  <si>
    <t>466020051.03</t>
  </si>
  <si>
    <t>466020100.01</t>
  </si>
  <si>
    <t>466020100.05</t>
  </si>
  <si>
    <t>466020100.06</t>
  </si>
  <si>
    <t>466020100.07</t>
  </si>
  <si>
    <t>466020100.08</t>
  </si>
  <si>
    <t>466020101.01</t>
  </si>
  <si>
    <t>466020101.02</t>
  </si>
  <si>
    <t>466020102.01</t>
  </si>
  <si>
    <t>466020102.02</t>
  </si>
  <si>
    <t>466020103.00</t>
  </si>
  <si>
    <t>466020104.00</t>
  </si>
  <si>
    <t>466020105.00</t>
  </si>
  <si>
    <t>466020110.02</t>
  </si>
  <si>
    <t>466020110.04</t>
  </si>
  <si>
    <t>466020110.05</t>
  </si>
  <si>
    <t>466020111.00</t>
  </si>
  <si>
    <t>466020112.02</t>
  </si>
  <si>
    <t>466020120.01</t>
  </si>
  <si>
    <t>466020120.02</t>
  </si>
  <si>
    <t>466020120.03</t>
  </si>
  <si>
    <t>466020121.00</t>
  </si>
  <si>
    <t>466020122.01</t>
  </si>
  <si>
    <t>466020122.02</t>
  </si>
  <si>
    <t>466020123.00</t>
  </si>
  <si>
    <t>466020130.01</t>
  </si>
  <si>
    <t>466020131.00</t>
  </si>
  <si>
    <t>466020132.00</t>
  </si>
  <si>
    <t>466020133.00</t>
  </si>
  <si>
    <t>466020134.00</t>
  </si>
  <si>
    <t>466020140.01</t>
  </si>
  <si>
    <t>466020140.02</t>
  </si>
  <si>
    <t>466020140.03</t>
  </si>
  <si>
    <t>466020141.01</t>
  </si>
  <si>
    <t>466020142.01</t>
  </si>
  <si>
    <t>466020142.02</t>
  </si>
  <si>
    <t>466020142.03</t>
  </si>
  <si>
    <t>466020142.04</t>
  </si>
  <si>
    <t>466020150.00</t>
  </si>
  <si>
    <t>466020500.02</t>
  </si>
  <si>
    <t>466020500.04</t>
  </si>
  <si>
    <t>466020500.05</t>
  </si>
  <si>
    <t>466020500.06</t>
  </si>
  <si>
    <t>466020500.07</t>
  </si>
  <si>
    <t>466020501.02</t>
  </si>
  <si>
    <t>466020502.00</t>
  </si>
  <si>
    <t>466020503.00</t>
  </si>
  <si>
    <t>466020510.01</t>
  </si>
  <si>
    <t>466020510.02</t>
  </si>
  <si>
    <t>466020520.02</t>
  </si>
  <si>
    <t>466020520.03</t>
  </si>
  <si>
    <t>466020521.01</t>
  </si>
  <si>
    <t>466020521.02</t>
  </si>
  <si>
    <t>466020522.01</t>
  </si>
  <si>
    <t>466020522.02</t>
  </si>
  <si>
    <t>466020530.00</t>
  </si>
  <si>
    <t>466020531.00</t>
  </si>
  <si>
    <t>466020533.00</t>
  </si>
  <si>
    <t>466020535.00</t>
  </si>
  <si>
    <t>466020536.00</t>
  </si>
  <si>
    <t>466020537.01</t>
  </si>
  <si>
    <t>466020537.02</t>
  </si>
  <si>
    <t>466020537.03</t>
  </si>
  <si>
    <t>466020538.00</t>
  </si>
  <si>
    <t>466020539.01</t>
  </si>
  <si>
    <t>466020539.02</t>
  </si>
  <si>
    <t>466020540.01</t>
  </si>
  <si>
    <t>466020540.02</t>
  </si>
  <si>
    <t>466020540.03</t>
  </si>
  <si>
    <t>466020540.04</t>
  </si>
  <si>
    <t>466020542.00</t>
  </si>
  <si>
    <t>466020550.00</t>
  </si>
  <si>
    <t>466020551.00</t>
  </si>
  <si>
    <t>466020552.01</t>
  </si>
  <si>
    <t>466020552.02</t>
  </si>
  <si>
    <t>466020560.01</t>
  </si>
  <si>
    <t>466020560.02</t>
  </si>
  <si>
    <t>466020560.04</t>
  </si>
  <si>
    <t>466020560.05</t>
  </si>
  <si>
    <t>466020560.06</t>
  </si>
  <si>
    <t>466020560.07</t>
  </si>
  <si>
    <t>466020100.02</t>
  </si>
  <si>
    <t>466020110.01</t>
  </si>
  <si>
    <t>466020160.00</t>
  </si>
  <si>
    <t>466020161.00</t>
  </si>
  <si>
    <t>466020520.04</t>
  </si>
  <si>
    <t>466020520.05</t>
  </si>
  <si>
    <t>466020570.00</t>
  </si>
  <si>
    <t>466020580.00</t>
  </si>
  <si>
    <t>466020585.00</t>
  </si>
  <si>
    <t>466020590.01</t>
  </si>
  <si>
    <t>466020590.02</t>
  </si>
  <si>
    <t>466020595.01</t>
  </si>
  <si>
    <t>466020595.02</t>
  </si>
  <si>
    <t>466020600.00</t>
  </si>
  <si>
    <t>466020700.00</t>
  </si>
  <si>
    <t>466020019.00</t>
  </si>
  <si>
    <t>466020039.00</t>
  </si>
  <si>
    <t>466020045.00</t>
  </si>
  <si>
    <t>466020046.00</t>
  </si>
  <si>
    <t>466020102.03</t>
  </si>
  <si>
    <t>466020102.04</t>
  </si>
  <si>
    <t>466020112.01</t>
  </si>
  <si>
    <t>466020141.02</t>
  </si>
  <si>
    <t>466020501.03</t>
  </si>
  <si>
    <t>466020534.00</t>
  </si>
  <si>
    <t>466020553.00</t>
  </si>
  <si>
    <t>466020052.00</t>
  </si>
  <si>
    <t>466020541.00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</si>
  <si>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</si>
  <si>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</si>
  <si>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</si>
  <si>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</si>
  <si>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</si>
  <si>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</si>
  <si>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</si>
  <si>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</si>
  <si>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</si>
  <si>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</si>
  <si>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</si>
  <si>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</si>
  <si>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</si>
  <si>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</si>
  <si>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</si>
  <si>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</si>
  <si>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</si>
  <si>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</si>
  <si>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</si>
  <si>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</si>
  <si>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</si>
  <si>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</si>
  <si>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</si>
  <si>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</si>
  <si>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</si>
  <si>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</si>
  <si>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</si>
  <si>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</si>
  <si>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</si>
  <si>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</si>
  <si>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</si>
  <si>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</si>
  <si>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</si>
  <si>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</si>
  <si>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</si>
  <si>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</si>
  <si>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</si>
  <si>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</si>
  <si>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</si>
  <si>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</si>
  <si>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</si>
  <si>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</si>
  <si>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</si>
  <si>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</si>
  <si>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</si>
  <si>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</si>
  <si>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</si>
  <si>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</si>
  <si>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</si>
  <si>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</si>
  <si>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</si>
  <si>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</si>
  <si>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</si>
  <si>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</si>
  <si>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</si>
  <si>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</si>
  <si>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</si>
  <si>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</si>
  <si>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</si>
  <si>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</si>
  <si>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</si>
  <si>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</si>
  <si>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</si>
  <si>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</si>
  <si>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</si>
  <si>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</si>
  <si>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</si>
  <si>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</si>
  <si>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</si>
  <si>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</si>
  <si>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2021 Census Tract ID</t>
  </si>
  <si>
    <t>Area (2021) Km</t>
  </si>
  <si>
    <t>Area (2021) Hectares</t>
  </si>
  <si>
    <t>Weighting ID</t>
  </si>
  <si>
    <t>2016-21 Pop Weighting</t>
  </si>
  <si>
    <t>2021 Population</t>
  </si>
  <si>
    <t>Population Growth 2016-21</t>
  </si>
  <si>
    <t>Population Growth % 2016-21</t>
  </si>
  <si>
    <t>Population Density per square Km 2021</t>
  </si>
  <si>
    <t>2016-21 Dwelling Unit Weighting</t>
  </si>
  <si>
    <t>2021 Total Dwelling Units</t>
  </si>
  <si>
    <t>2016 Adjusted Total Dwelling Units</t>
  </si>
  <si>
    <t>Total DU Growth 2016-21</t>
  </si>
  <si>
    <t>Total DU Growth % 2016-21</t>
  </si>
  <si>
    <t>2021 Occupied Dwelling Units</t>
  </si>
  <si>
    <t>2016 Occupied Dwelling Units Adjusted</t>
  </si>
  <si>
    <t>Occupied DU Growth 2016-21</t>
  </si>
  <si>
    <t>Occupied DU Growth % 2016-21</t>
  </si>
  <si>
    <t>Occupied DU Density per hectare 2021</t>
  </si>
  <si>
    <t>Total Commuters
2021</t>
  </si>
  <si>
    <t>2021 'T9' model Classification</t>
  </si>
  <si>
    <t>notes 2021</t>
  </si>
  <si>
    <t>CMA Total</t>
  </si>
  <si>
    <t>2016 AC from TS</t>
  </si>
  <si>
    <t>2016 AS from AC</t>
  </si>
  <si>
    <t>2016 AC from AS</t>
  </si>
  <si>
    <t>2016 AS from TS</t>
  </si>
  <si>
    <t>CTUID</t>
  </si>
  <si>
    <t>Pop 2021</t>
  </si>
  <si>
    <t>OccuDU</t>
  </si>
  <si>
    <t>TotalCommute</t>
  </si>
  <si>
    <t>Drivers</t>
  </si>
  <si>
    <t>Passengers</t>
  </si>
  <si>
    <t xml:space="preserve">  Public transit</t>
  </si>
  <si>
    <t xml:space="preserve">  Walked</t>
  </si>
  <si>
    <t xml:space="preserve">  Bicycle</t>
  </si>
  <si>
    <t xml:space="preserve">  Other</t>
  </si>
  <si>
    <t>source_ctuid</t>
  </si>
  <si>
    <t>target_ctuid</t>
  </si>
  <si>
    <t>w_pop</t>
  </si>
  <si>
    <t>w_dwe</t>
  </si>
  <si>
    <t>6020001.00</t>
  </si>
  <si>
    <t>6020002.00</t>
  </si>
  <si>
    <t>6020003.00</t>
  </si>
  <si>
    <t>6020004.01</t>
  </si>
  <si>
    <t>6020004.02</t>
  </si>
  <si>
    <t>6020005.00</t>
  </si>
  <si>
    <t>6020006.00</t>
  </si>
  <si>
    <t>6020007.00</t>
  </si>
  <si>
    <t>6020008.00</t>
  </si>
  <si>
    <t>6020009.00</t>
  </si>
  <si>
    <t>6020010.00</t>
  </si>
  <si>
    <t>6020011.00</t>
  </si>
  <si>
    <t>6020012.00</t>
  </si>
  <si>
    <t>6020013.00</t>
  </si>
  <si>
    <t>6020014.00</t>
  </si>
  <si>
    <t>6020015.00</t>
  </si>
  <si>
    <t>6020016.00</t>
  </si>
  <si>
    <t>6020017.00</t>
  </si>
  <si>
    <t>6020018.00</t>
  </si>
  <si>
    <t>6020019.00</t>
  </si>
  <si>
    <t>6020020.00</t>
  </si>
  <si>
    <t>6020021.00</t>
  </si>
  <si>
    <t>6020022.00</t>
  </si>
  <si>
    <t>6020023.00</t>
  </si>
  <si>
    <t>6020024.00</t>
  </si>
  <si>
    <t>6020025.00</t>
  </si>
  <si>
    <t>6020026.00</t>
  </si>
  <si>
    <t>6020027.00</t>
  </si>
  <si>
    <t>6020028.00</t>
  </si>
  <si>
    <t>6020029.00</t>
  </si>
  <si>
    <t>6020030.00</t>
  </si>
  <si>
    <t>6020031.00</t>
  </si>
  <si>
    <t>6020032.00</t>
  </si>
  <si>
    <t>6020033.00</t>
  </si>
  <si>
    <t>6020034.00</t>
  </si>
  <si>
    <t>6020035.00</t>
  </si>
  <si>
    <t>6020036.00</t>
  </si>
  <si>
    <t>6020037.00</t>
  </si>
  <si>
    <t>6020038.00</t>
  </si>
  <si>
    <t>6020039.00</t>
  </si>
  <si>
    <t>6020040.00</t>
  </si>
  <si>
    <t>6020041.00</t>
  </si>
  <si>
    <t>6020042.00</t>
  </si>
  <si>
    <t>6020043.00</t>
  </si>
  <si>
    <t>6020044.00</t>
  </si>
  <si>
    <t>6020045.00</t>
  </si>
  <si>
    <t>6020046.00</t>
  </si>
  <si>
    <t>6020047.00</t>
  </si>
  <si>
    <t>6020048.00</t>
  </si>
  <si>
    <t>6020049.00</t>
  </si>
  <si>
    <t>6020050.01</t>
  </si>
  <si>
    <t>6020050.02</t>
  </si>
  <si>
    <t>6020051.01</t>
  </si>
  <si>
    <t>6020051.02</t>
  </si>
  <si>
    <t>6020051.03</t>
  </si>
  <si>
    <t>6020052.00</t>
  </si>
  <si>
    <t>x</t>
  </si>
  <si>
    <t>6020100.01</t>
  </si>
  <si>
    <t>6020100.02</t>
  </si>
  <si>
    <t>6020100.05</t>
  </si>
  <si>
    <t>6020100.06</t>
  </si>
  <si>
    <t>6020100.07</t>
  </si>
  <si>
    <t>6020100.09</t>
  </si>
  <si>
    <t>6020100.10</t>
  </si>
  <si>
    <t>6020101.01</t>
  </si>
  <si>
    <t>6020101.02</t>
  </si>
  <si>
    <t>6020102.01</t>
  </si>
  <si>
    <t>6020102.02</t>
  </si>
  <si>
    <t>6020102.03</t>
  </si>
  <si>
    <t>6020102.04</t>
  </si>
  <si>
    <t>6020103.00</t>
  </si>
  <si>
    <t>6020104.00</t>
  </si>
  <si>
    <t>6020105.00</t>
  </si>
  <si>
    <t>6020110.01</t>
  </si>
  <si>
    <t>6020110.02</t>
  </si>
  <si>
    <t>6020110.04</t>
  </si>
  <si>
    <t>6020110.06</t>
  </si>
  <si>
    <t>6020110.08</t>
  </si>
  <si>
    <t>6020110.09</t>
  </si>
  <si>
    <t>6020111.00</t>
  </si>
  <si>
    <t>6020112.01</t>
  </si>
  <si>
    <t>6020112.02</t>
  </si>
  <si>
    <t>6020113.00</t>
  </si>
  <si>
    <t>6020114.00</t>
  </si>
  <si>
    <t>6020115.00</t>
  </si>
  <si>
    <t>6020116.00</t>
  </si>
  <si>
    <t>6020117.00</t>
  </si>
  <si>
    <t>6020120.01</t>
  </si>
  <si>
    <t>6020120.03</t>
  </si>
  <si>
    <t>6020120.04</t>
  </si>
  <si>
    <t>6020120.05</t>
  </si>
  <si>
    <t>6020121.00</t>
  </si>
  <si>
    <t>6020122.01</t>
  </si>
  <si>
    <t>6020122.02</t>
  </si>
  <si>
    <t>6020123.00</t>
  </si>
  <si>
    <t>6020130.01</t>
  </si>
  <si>
    <t>6020130.02</t>
  </si>
  <si>
    <t>6020131.00</t>
  </si>
  <si>
    <t>6020132.00</t>
  </si>
  <si>
    <t>6020133.00</t>
  </si>
  <si>
    <t>6020134.00</t>
  </si>
  <si>
    <t>6020140.01</t>
  </si>
  <si>
    <t>6020140.02</t>
  </si>
  <si>
    <t>6020140.04</t>
  </si>
  <si>
    <t>6020140.05</t>
  </si>
  <si>
    <t>6020141.01</t>
  </si>
  <si>
    <t>6020141.02</t>
  </si>
  <si>
    <t>6020142.01</t>
  </si>
  <si>
    <t>6020142.02</t>
  </si>
  <si>
    <t>6020142.03</t>
  </si>
  <si>
    <t>6020142.04</t>
  </si>
  <si>
    <t>6020150.01</t>
  </si>
  <si>
    <t>6020150.02</t>
  </si>
  <si>
    <t>6020160.00</t>
  </si>
  <si>
    <t>6020161.01</t>
  </si>
  <si>
    <t>6020161.02</t>
  </si>
  <si>
    <t>6020500.01</t>
  </si>
  <si>
    <t>6020500.02</t>
  </si>
  <si>
    <t>6020500.04</t>
  </si>
  <si>
    <t>6020500.07</t>
  </si>
  <si>
    <t>6020500.08</t>
  </si>
  <si>
    <t>6020500.09</t>
  </si>
  <si>
    <t>6020500.10</t>
  </si>
  <si>
    <t>6020500.11</t>
  </si>
  <si>
    <t>6020500.12</t>
  </si>
  <si>
    <t>6020500.13</t>
  </si>
  <si>
    <t>6020501.01</t>
  </si>
  <si>
    <t>6020501.02</t>
  </si>
  <si>
    <t>6020501.03</t>
  </si>
  <si>
    <t>6020502.00</t>
  </si>
  <si>
    <t>6020503.00</t>
  </si>
  <si>
    <t>6020510.02</t>
  </si>
  <si>
    <t>6020510.03</t>
  </si>
  <si>
    <t>6020510.06</t>
  </si>
  <si>
    <t>6020520.02</t>
  </si>
  <si>
    <t>6020520.03</t>
  </si>
  <si>
    <t>6020520.04</t>
  </si>
  <si>
    <t>6020520.05</t>
  </si>
  <si>
    <t>6020521.01</t>
  </si>
  <si>
    <t>6020521.02</t>
  </si>
  <si>
    <t>6020522.01</t>
  </si>
  <si>
    <t>6020522.02</t>
  </si>
  <si>
    <t>6020530.00</t>
  </si>
  <si>
    <t>6020531.00</t>
  </si>
  <si>
    <t>6020532.00</t>
  </si>
  <si>
    <t>6020533.00</t>
  </si>
  <si>
    <t>6020534.00</t>
  </si>
  <si>
    <t>6020535.00</t>
  </si>
  <si>
    <t>6020536.00</t>
  </si>
  <si>
    <t>6020537.01</t>
  </si>
  <si>
    <t>6020537.02</t>
  </si>
  <si>
    <t>6020537.03</t>
  </si>
  <si>
    <t>6020538.00</t>
  </si>
  <si>
    <t>6020539.01</t>
  </si>
  <si>
    <t>6020539.02</t>
  </si>
  <si>
    <t>6020540.01</t>
  </si>
  <si>
    <t>6020540.02</t>
  </si>
  <si>
    <t>6020540.03</t>
  </si>
  <si>
    <t>6020540.04</t>
  </si>
  <si>
    <t>6020541.00</t>
  </si>
  <si>
    <t>6020542.00</t>
  </si>
  <si>
    <t>6020550.00</t>
  </si>
  <si>
    <t>6020551.00</t>
  </si>
  <si>
    <t>6020552.01</t>
  </si>
  <si>
    <t>6020552.02</t>
  </si>
  <si>
    <t>6020553.00</t>
  </si>
  <si>
    <t>6020560.01</t>
  </si>
  <si>
    <t>6020560.04</t>
  </si>
  <si>
    <t>6020560.05</t>
  </si>
  <si>
    <t>6020560.08</t>
  </si>
  <si>
    <t>6020560.09</t>
  </si>
  <si>
    <t>6020560.10</t>
  </si>
  <si>
    <t>6020560.11</t>
  </si>
  <si>
    <t>6020560.12</t>
  </si>
  <si>
    <t>6020560.13</t>
  </si>
  <si>
    <t>6020560.14</t>
  </si>
  <si>
    <t>6020560.15</t>
  </si>
  <si>
    <t>6020570.00</t>
  </si>
  <si>
    <t>6020580.00</t>
  </si>
  <si>
    <t>6020585.00</t>
  </si>
  <si>
    <t>6020590.02</t>
  </si>
  <si>
    <t>6020590.03</t>
  </si>
  <si>
    <t>6020590.04</t>
  </si>
  <si>
    <t>6020595.01</t>
  </si>
  <si>
    <t>6020595.02</t>
  </si>
  <si>
    <t>6020600.00</t>
  </si>
  <si>
    <t>6020700.00</t>
  </si>
  <si>
    <t>6020800.00</t>
  </si>
  <si>
    <t>Rearrange</t>
  </si>
  <si>
    <t>2021 Data</t>
  </si>
  <si>
    <t>2016 TS from AS</t>
  </si>
  <si>
    <t>2016 TS from AC</t>
  </si>
  <si>
    <t>2021 Population (%)</t>
  </si>
  <si>
    <t>2021 Total Dwelling Units (%)</t>
  </si>
  <si>
    <t>2021 Occupied Dwelling Units (%)</t>
  </si>
  <si>
    <t>Split</t>
  </si>
  <si>
    <t>Peguis</t>
  </si>
  <si>
    <t>Niverville</t>
  </si>
  <si>
    <t>Dakota Crossing</t>
  </si>
  <si>
    <t>Tuxedo Industrials &amp; Brockville</t>
  </si>
  <si>
    <t>Eaglemere &amp; Grassie</t>
  </si>
  <si>
    <t>West Broadway &amp; Armstrong's Point</t>
  </si>
  <si>
    <t>Waverley West &amp; South Pointe</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</si>
  <si>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</si>
  <si>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</si>
  <si>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</si>
  <si>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</si>
  <si>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</si>
  <si>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</si>
  <si>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</si>
  <si>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</si>
  <si>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</si>
  <si>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</si>
  <si>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</si>
  <si>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</si>
  <si>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</si>
  <si>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</si>
  <si>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</si>
  <si>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</si>
  <si>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</si>
  <si>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</si>
  <si>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</si>
  <si>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</si>
  <si>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</si>
  <si>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</si>
  <si>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</si>
  <si>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</si>
  <si>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</si>
  <si>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</si>
  <si>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</si>
  <si>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</si>
  <si>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Niverville added as a completely new CT, slightly skewing growth values</t>
  </si>
  <si>
    <t>2016A
Population</t>
  </si>
  <si>
    <t>2016A
Population
(%)</t>
  </si>
  <si>
    <t>Population Growth
2006-2016A</t>
  </si>
  <si>
    <t>% Population Growth
2006-2016A</t>
  </si>
  <si>
    <t>Population Growth 2016A-21</t>
  </si>
  <si>
    <t>% Population Growth 2016A-21</t>
  </si>
  <si>
    <t>% of Total Population Growth
2006-2016A</t>
  </si>
  <si>
    <t>% of Total Population Growth 2016A-21</t>
  </si>
  <si>
    <t>% of Total Population Growth 2016A-21 (without new tract)</t>
  </si>
  <si>
    <t>2016A
Total Dwelling Units</t>
  </si>
  <si>
    <t>2016A
Total Dwelling Units (%)</t>
  </si>
  <si>
    <t>Total Dwelling Unit Growth
2006-2016A</t>
  </si>
  <si>
    <t>% Total Dwelling Unit Growth
2006-2016A</t>
  </si>
  <si>
    <t>Total Dwelling Unit Growth 2016A-21</t>
  </si>
  <si>
    <t>% Total Dwelling Unit Growth 2016A-21</t>
  </si>
  <si>
    <t>% of Total Dwelling Unit Growth
2006-2016A</t>
  </si>
  <si>
    <t>% of Total Dwelling Unit Growth 2016A-21</t>
  </si>
  <si>
    <t>% of Total Dwelling Unit Growth 2016A-21 (without new tract)</t>
  </si>
  <si>
    <t>2016A
Occupied Dwelling Units</t>
  </si>
  <si>
    <t>2016A
Occupied Dwelling Units (%)</t>
  </si>
  <si>
    <t>Occupied Dwelling Unit Growth
2006-2016A</t>
  </si>
  <si>
    <t>% Occupied Dwelling Unit Growth
2006-2016A</t>
  </si>
  <si>
    <t>Occupied Dwelling Unit Growth 2016A-21</t>
  </si>
  <si>
    <t>% Occupied Dwelling Unit Growth 2016A-21</t>
  </si>
  <si>
    <t>% of Total Occupied Dwelling Unit Growth
2006-2016A</t>
  </si>
  <si>
    <t>% of Total Occupied Dwelling Unit Growth 2016A-21</t>
  </si>
  <si>
    <t>% of Total Occupied Dwelling Unit Growth 2016A-21 (without new tract)</t>
  </si>
  <si>
    <t>Lord Roberts</t>
  </si>
  <si>
    <t>Earl Grey &amp; Fort Rouge &amp; Ebby-Wentworth</t>
  </si>
  <si>
    <t>Rockwood</t>
  </si>
  <si>
    <t>Mathers &amp; J.B. Mitchell</t>
  </si>
  <si>
    <t>Sir John Frnaklin &amp; Edgeland</t>
  </si>
  <si>
    <t>Wellington Crescent &amp; North River Heights</t>
  </si>
  <si>
    <t>Crescentwood</t>
  </si>
  <si>
    <t>Roslyn &amp; McMillan &amp; Little Italy</t>
  </si>
  <si>
    <t>Osborne Village</t>
  </si>
  <si>
    <t>Downtown &amp; South Portage</t>
  </si>
  <si>
    <t>Broadway - Assinibone</t>
  </si>
  <si>
    <t>Wolseley</t>
  </si>
  <si>
    <t>Polo Park &amp; Minto</t>
  </si>
  <si>
    <t>Spence</t>
  </si>
  <si>
    <t>Portage - Ellice</t>
  </si>
  <si>
    <t>Exchange District &amp; South Point Douglas</t>
  </si>
  <si>
    <t>Centennial</t>
  </si>
  <si>
    <t>West Alexander</t>
  </si>
  <si>
    <t>Daniel McIntyre</t>
  </si>
  <si>
    <t>Sargent Park</t>
  </si>
  <si>
    <t>Lord Selkirk Park</t>
  </si>
  <si>
    <t>East Elmwood</t>
  </si>
  <si>
    <t>Elmwood &amp; Talbot-Grey</t>
  </si>
  <si>
    <t>West Elmwood &amp; Chalmers</t>
  </si>
  <si>
    <t>Glenelm</t>
  </si>
  <si>
    <t>Luxton</t>
  </si>
  <si>
    <t>Dufferin &amp; North End &amp; William Whyte</t>
  </si>
  <si>
    <t>Burrows Central S</t>
  </si>
  <si>
    <t>William Whyte N</t>
  </si>
  <si>
    <t>St. John's E</t>
  </si>
  <si>
    <t>St. John's &amp; Inkster - Faraday</t>
  </si>
  <si>
    <t>Burrows Central N</t>
  </si>
  <si>
    <t>Robertson</t>
  </si>
  <si>
    <t>Shaughnessy Heights &amp; Burrows -  Keewatin &amp; Inkster Industrial Park</t>
  </si>
  <si>
    <t>Shaughnessy Park &amp; Mynarski</t>
  </si>
  <si>
    <t>Inkster Gardens &amp; Meadows West</t>
  </si>
  <si>
    <t>Garden Grove</t>
  </si>
  <si>
    <t>Tyndall Park</t>
  </si>
  <si>
    <t>Saint Germain</t>
  </si>
  <si>
    <t>River Park South</t>
  </si>
  <si>
    <t>Southglen &amp; Saint Vital</t>
  </si>
  <si>
    <t>Pulberry &amp; Norberry</t>
  </si>
  <si>
    <t>Bright Oaks &amp; Minnetonka</t>
  </si>
  <si>
    <t>Meadowood</t>
  </si>
  <si>
    <t>Elm Park</t>
  </si>
  <si>
    <t>Glenlawn &amp; Varennes</t>
  </si>
  <si>
    <t>Glenwood</t>
  </si>
  <si>
    <t>Holden</t>
  </si>
  <si>
    <t>Southdale</t>
  </si>
  <si>
    <t>The Mint &amp; Southland Park</t>
  </si>
  <si>
    <t>Island Lakes</t>
  </si>
  <si>
    <t>Royalwood</t>
  </si>
  <si>
    <t>Windsor Park</t>
  </si>
  <si>
    <t>Maginot</t>
  </si>
  <si>
    <t>Norwood</t>
  </si>
  <si>
    <t>Norwood West</t>
  </si>
  <si>
    <t>Central St. Boniface</t>
  </si>
  <si>
    <t>North St. Boniface</t>
  </si>
  <si>
    <t>Mission Gardens &amp; South Transcona</t>
  </si>
  <si>
    <t>Kildare - Redonda</t>
  </si>
  <si>
    <t>Canterbury Park N</t>
  </si>
  <si>
    <t>Victoria West &amp; Melrose</t>
  </si>
  <si>
    <t>Kern Park</t>
  </si>
  <si>
    <t>Braeside</t>
  </si>
  <si>
    <t>Kildonan Drive</t>
  </si>
  <si>
    <t>Munroe West</t>
  </si>
  <si>
    <t>Rossmere</t>
  </si>
  <si>
    <t>Valley Gardens</t>
  </si>
  <si>
    <t>Springfield South/North</t>
  </si>
  <si>
    <t>North Kildonan</t>
  </si>
  <si>
    <t>River East &amp; Algonquin Park</t>
  </si>
  <si>
    <t>Valhalla</t>
  </si>
  <si>
    <t>Birds Hill &amp; East Saint Paul</t>
  </si>
  <si>
    <t>Richmond Lakes &amp; Parc La Salle &amp; St. Norbert</t>
  </si>
  <si>
    <t>Fort Richmond</t>
  </si>
  <si>
    <t>Whyte Ridge &amp; Fort Whyte</t>
  </si>
  <si>
    <t>Whyte Ridge E</t>
  </si>
  <si>
    <t>Fairfield Park</t>
  </si>
  <si>
    <t>Bridgwater Forest</t>
  </si>
  <si>
    <t>South Pointe West &amp; Bridgwater</t>
  </si>
  <si>
    <t>Montcalm &amp; Southwood</t>
  </si>
  <si>
    <t>Waverley Heights</t>
  </si>
  <si>
    <t>Beaumont</t>
  </si>
  <si>
    <t>Point Road &amp; Wildwood</t>
  </si>
  <si>
    <t>Assiniboine Park &amp; Tuxedo &amp; South Tuxedo &amp; Edgeland</t>
  </si>
  <si>
    <t>River West Park</t>
  </si>
  <si>
    <t>Westdale</t>
  </si>
  <si>
    <t>Betsworth &amp; Ridgewood South</t>
  </si>
  <si>
    <t>Southboine &amp; Charleswood &amp; Eric Coy</t>
  </si>
  <si>
    <t>Ridgedale &amp; Marlton &amp; Varsity View &amp; Vialoux</t>
  </si>
  <si>
    <t>King Edward &amp; Kensington</t>
  </si>
  <si>
    <t>Deer Lodge &amp; Westwin</t>
  </si>
  <si>
    <t>Birchwood</t>
  </si>
  <si>
    <t>Woodhaven &amp; Booth</t>
  </si>
  <si>
    <t>Kirkfield</t>
  </si>
  <si>
    <t>Westwood</t>
  </si>
  <si>
    <t>Glendale</t>
  </si>
  <si>
    <t>Assiniboia Downs &amp; Buchanan</t>
  </si>
  <si>
    <t>Lakewood</t>
  </si>
  <si>
    <t>Lakewood E</t>
  </si>
  <si>
    <t>Crestview</t>
  </si>
  <si>
    <t>Heritage Park</t>
  </si>
  <si>
    <t>Sturgeon Creek</t>
  </si>
  <si>
    <t>Brooklands</t>
  </si>
  <si>
    <t>Seven Oaks</t>
  </si>
  <si>
    <t>Jefferson</t>
  </si>
  <si>
    <t>Garden City</t>
  </si>
  <si>
    <t>Templeton - Sinclair</t>
  </si>
  <si>
    <t>Margaret Park</t>
  </si>
  <si>
    <t>Mandalay West</t>
  </si>
  <si>
    <t>Amber Trails</t>
  </si>
  <si>
    <t>Amber Trails N</t>
  </si>
  <si>
    <t>Leila North</t>
  </si>
  <si>
    <t>Templeton - Sinclair N &amp; West Kildonan Industrial</t>
  </si>
  <si>
    <t>Riverbend</t>
  </si>
  <si>
    <t>Rivergrove</t>
  </si>
  <si>
    <t>Leila - McPhillips Trinagle</t>
  </si>
  <si>
    <t>2016 Population Adjusted*</t>
  </si>
  <si>
    <t xml:space="preserve"> * : Adjusted 2016 Totals do not include new census tracts added to the CMA for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</si>
</sst>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4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name val="Calibri"/>
      <family val="2"/>
      <scheme val="minor"/>
    </font>
    <font>
      <sz val="10"/>
      <name val="Calibri"/>
      <family val="2"/>
      <scheme val="minor"/>
    </font>
    <font>
      <vertAlign val="superscript"/>
      <sz val="11"/>
      <color theme="1"/>
      <name val="Calibri"/>
      <family val="2"/>
      <scheme val="minor"/>
    </font>
    <font>
      <sz val="10"/>
      <color theme="1"/>
      <name val="Calibri"/>
      <family val="2"/>
    </font>
    <font>
      <b/>
      <i/>
      <sz val="10"/>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1"/>
      <color theme="1"/>
      <name val="Calibri"/>
      <family val="2"/>
    </font>
    <font>
      <sz val="10"/>
      <color theme="1"/>
      <name val="Calibri"/>
      <family val="2"/>
    </font>
    <font>
      <sz val="10"/>
      <color rgb="FF000000"/>
      <name val="Calibri"/>
      <family val="2"/>
      <scheme val="minor"/>
    </font>
    <font>
      <sz val="11"/>
      <name val="Calibri"/>
      <family val="2"/>
      <scheme val="minor"/>
    </font>
    <font>
      <sz val="11"/>
      <color rgb="FFC8F0C8"/>
      <name val="Calibri"/>
      <family val="2"/>
      <scheme val="minor"/>
    </font>
    <font>
      <b/>
      <sz val="10"/>
      <color rgb="FFFFFFFF"/>
      <name val="Calibri"/>
      <family val="2"/>
    </font>
    <font>
      <sz val="10"/>
      <color rgb="FF000000"/>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sz val="12"/>
      <color theme="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rgb="FFC8F0C8"/>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39997558519241921"/>
        <bgColor indexed="64"/>
      </patternFill>
    </fill>
    <fill>
      <patternFill patternType="solid">
        <fgColor rgb="FFE7E6E6"/>
        <bgColor rgb="FFE7E6E6"/>
      </patternFill>
    </fill>
    <fill>
      <patternFill patternType="solid">
        <fgColor theme="0"/>
        <bgColor indexed="64"/>
      </patternFill>
    </fill>
    <fill>
      <patternFill patternType="solid">
        <fgColor rgb="FF000000"/>
        <bgColor rgb="FF000000"/>
      </patternFill>
    </fill>
    <fill>
      <patternFill patternType="solid">
        <fgColor rgb="FFFFC000"/>
        <bgColor indexed="64"/>
      </patternFill>
    </fill>
  </fills>
  <borders count="8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style="medium">
        <color auto="1"/>
      </left>
      <right style="medium">
        <color indexed="64"/>
      </right>
      <top style="thin">
        <color auto="1"/>
      </top>
      <bottom style="medium">
        <color indexed="64"/>
      </bottom>
      <diagonal/>
    </border>
    <border>
      <left style="medium">
        <color auto="1"/>
      </left>
      <right/>
      <top style="thin">
        <color auto="1"/>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n">
        <color indexed="64"/>
      </right>
      <top style="thick">
        <color auto="1"/>
      </top>
      <bottom style="thick">
        <color auto="1"/>
      </bottom>
      <diagonal/>
    </border>
    <border>
      <left/>
      <right style="thick">
        <color indexed="64"/>
      </right>
      <top style="thick">
        <color auto="1"/>
      </top>
      <bottom/>
      <diagonal/>
    </border>
    <border>
      <left style="thick">
        <color auto="1"/>
      </left>
      <right style="thick">
        <color indexed="64"/>
      </right>
      <top style="thick">
        <color auto="1"/>
      </top>
      <bottom/>
      <diagonal/>
    </border>
    <border>
      <left/>
      <right/>
      <top style="thin">
        <color indexed="64"/>
      </top>
      <bottom style="thin">
        <color indexed="64"/>
      </bottom>
      <diagonal/>
    </border>
    <border>
      <left/>
      <right/>
      <top style="thin">
        <color auto="1"/>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auto="1"/>
      </top>
      <bottom/>
      <diagonal/>
    </border>
    <border>
      <left/>
      <right style="medium">
        <color indexed="64"/>
      </right>
      <top style="thin">
        <color auto="1"/>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ck">
        <color auto="1"/>
      </top>
      <bottom/>
      <diagonal/>
    </border>
    <border>
      <left style="thick">
        <color indexed="64"/>
      </left>
      <right style="thin">
        <color indexed="64"/>
      </right>
      <top style="thick">
        <color auto="1"/>
      </top>
      <bottom/>
      <diagonal/>
    </border>
    <border>
      <left style="thick">
        <color indexed="64"/>
      </left>
      <right style="thin">
        <color indexed="64"/>
      </right>
      <top/>
      <bottom/>
      <diagonal/>
    </border>
    <border>
      <left style="thin">
        <color indexed="64"/>
      </left>
      <right style="thin">
        <color indexed="64"/>
      </right>
      <top style="thick">
        <color auto="1"/>
      </top>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3" fontId="1" fillId="0" borderId="0" applyFont="0" applyFill="0" applyBorder="0" applyAlignment="0" applyProtection="0"/>
    <xf numFmtId="0" fontId="28" fillId="0" borderId="0" applyNumberFormat="0" applyFill="0" applyBorder="0" applyAlignment="0" applyProtection="0"/>
    <xf numFmtId="43" fontId="1" fillId="0" borderId="0" applyFont="0" applyFill="0" applyBorder="0" applyAlignment="0" applyProtection="0"/>
  </cellStyleXfs>
  <cellXfs count="507">
    <xf numFmtId="0" fontId="0" fillId="0" borderId="0" xfId="0"/>
    <xf numFmtId="0" fontId="16" fillId="0" borderId="0" xfId="0" applyFont="1"/>
    <xf numFmtId="2" fontId="0" fillId="0" borderId="0" xfId="0" applyNumberFormat="1"/>
    <xf numFmtId="2" fontId="21" fillId="0" borderId="11" xfId="1" applyNumberFormat="1" applyFont="1" applyFill="1" applyBorder="1" applyAlignment="1">
      <alignment horizontal="center"/>
    </xf>
    <xf numFmtId="2" fontId="21" fillId="0" borderId="11" xfId="7" applyNumberFormat="1" applyFont="1" applyFill="1" applyBorder="1" applyAlignment="1">
      <alignment horizontal="center"/>
    </xf>
    <xf numFmtId="164" fontId="21" fillId="0" borderId="29" xfId="7" applyNumberFormat="1" applyFont="1" applyFill="1" applyBorder="1" applyAlignment="1">
      <alignment horizontal="center"/>
    </xf>
    <xf numFmtId="3" fontId="20" fillId="0" borderId="25" xfId="0" applyNumberFormat="1" applyFont="1" applyBorder="1" applyAlignment="1">
      <alignment horizontal="center" vertical="center" wrapText="1"/>
    </xf>
    <xf numFmtId="3" fontId="21" fillId="0" borderId="15" xfId="7" applyNumberFormat="1" applyFont="1" applyFill="1" applyBorder="1" applyAlignment="1">
      <alignment horizontal="center"/>
    </xf>
    <xf numFmtId="3" fontId="21" fillId="0" borderId="0" xfId="7" applyNumberFormat="1" applyFont="1" applyFill="1" applyBorder="1" applyAlignment="1">
      <alignment horizontal="center"/>
    </xf>
    <xf numFmtId="165" fontId="21" fillId="0" borderId="0" xfId="1" applyNumberFormat="1" applyFont="1" applyFill="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33" borderId="13" xfId="0" applyFill="1" applyBorder="1"/>
    <xf numFmtId="0" fontId="16" fillId="0" borderId="33" xfId="0" applyFont="1" applyBorder="1" applyAlignment="1">
      <alignment horizontal="center" vertical="center"/>
    </xf>
    <xf numFmtId="0" fontId="16" fillId="0" borderId="21" xfId="0" applyFont="1" applyBorder="1" applyAlignment="1">
      <alignment horizontal="center" vertical="center"/>
    </xf>
    <xf numFmtId="0" fontId="16" fillId="0" borderId="20" xfId="0" applyFont="1" applyBorder="1" applyAlignment="1">
      <alignment horizontal="center" vertical="center" wrapText="1"/>
    </xf>
    <xf numFmtId="0" fontId="16" fillId="0" borderId="34" xfId="0" applyFont="1" applyBorder="1" applyAlignment="1">
      <alignment horizontal="center" vertical="center"/>
    </xf>
    <xf numFmtId="0" fontId="16" fillId="0" borderId="35" xfId="0" applyFont="1" applyBorder="1" applyAlignment="1">
      <alignment horizontal="center" vertical="center" wrapText="1"/>
    </xf>
    <xf numFmtId="0" fontId="16" fillId="0" borderId="0" xfId="0" applyFont="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Border="1" applyAlignment="1">
      <alignment horizontal="center"/>
    </xf>
    <xf numFmtId="10" fontId="0" fillId="0" borderId="18" xfId="1" applyNumberFormat="1" applyFont="1" applyFill="1" applyBorder="1" applyAlignment="1">
      <alignment horizontal="center"/>
    </xf>
    <xf numFmtId="10" fontId="0" fillId="0" borderId="31" xfId="0" applyNumberFormat="1" applyBorder="1" applyAlignment="1">
      <alignment horizontal="center"/>
    </xf>
    <xf numFmtId="10" fontId="0" fillId="0" borderId="32" xfId="1" applyNumberFormat="1" applyFont="1" applyFill="1" applyBorder="1" applyAlignment="1">
      <alignment horizontal="center"/>
    </xf>
    <xf numFmtId="0" fontId="0" fillId="0" borderId="0" xfId="0" applyAlignment="1">
      <alignment horizontal="center"/>
    </xf>
    <xf numFmtId="0" fontId="16" fillId="0" borderId="12" xfId="0" applyFont="1" applyBorder="1"/>
    <xf numFmtId="0" fontId="0" fillId="0" borderId="36" xfId="0"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Alignment="1">
      <alignment horizontal="center"/>
    </xf>
    <xf numFmtId="10" fontId="0" fillId="33" borderId="37" xfId="1" applyNumberFormat="1" applyFont="1" applyFill="1" applyBorder="1" applyAlignment="1">
      <alignment horizontal="center"/>
    </xf>
    <xf numFmtId="10" fontId="0" fillId="0" borderId="0" xfId="0" applyNumberFormat="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0" fontId="23" fillId="0" borderId="0" xfId="0" applyFont="1"/>
    <xf numFmtId="0" fontId="23" fillId="36" borderId="0" xfId="0" applyFont="1" applyFill="1"/>
    <xf numFmtId="0" fontId="23" fillId="35" borderId="0" xfId="0" applyFont="1" applyFill="1"/>
    <xf numFmtId="0" fontId="23" fillId="34" borderId="0" xfId="0" applyFont="1" applyFill="1"/>
    <xf numFmtId="3" fontId="21" fillId="0" borderId="0" xfId="0" applyNumberFormat="1" applyFont="1" applyAlignment="1">
      <alignment horizontal="center"/>
    </xf>
    <xf numFmtId="0" fontId="25" fillId="0" borderId="0" xfId="0" applyFont="1" applyAlignment="1">
      <alignment horizontal="center"/>
    </xf>
    <xf numFmtId="0" fontId="23" fillId="36" borderId="0" xfId="0" applyFont="1" applyFill="1" applyAlignment="1">
      <alignment horizontal="center"/>
    </xf>
    <xf numFmtId="0" fontId="23" fillId="35" borderId="0" xfId="0" applyFont="1" applyFill="1" applyAlignment="1">
      <alignment horizontal="center"/>
    </xf>
    <xf numFmtId="0" fontId="23" fillId="34" borderId="0" xfId="0" applyFont="1" applyFill="1" applyAlignment="1">
      <alignment horizontal="center"/>
    </xf>
    <xf numFmtId="0" fontId="23" fillId="0" borderId="0" xfId="0" applyFont="1" applyAlignment="1">
      <alignment horizontal="center"/>
    </xf>
    <xf numFmtId="2" fontId="21" fillId="37" borderId="14" xfId="0" applyNumberFormat="1" applyFont="1" applyFill="1" applyBorder="1" applyAlignment="1">
      <alignment horizontal="center"/>
    </xf>
    <xf numFmtId="2" fontId="21" fillId="37" borderId="0" xfId="0" applyNumberFormat="1" applyFont="1" applyFill="1" applyAlignment="1">
      <alignment horizontal="center"/>
    </xf>
    <xf numFmtId="167" fontId="21" fillId="37" borderId="0" xfId="0" applyNumberFormat="1" applyFont="1" applyFill="1" applyAlignment="1">
      <alignment horizontal="center"/>
    </xf>
    <xf numFmtId="3" fontId="21" fillId="37" borderId="0" xfId="0" applyNumberFormat="1" applyFont="1" applyFill="1" applyAlignment="1">
      <alignment horizontal="center"/>
    </xf>
    <xf numFmtId="3" fontId="21" fillId="37" borderId="15" xfId="0" applyNumberFormat="1" applyFont="1" applyFill="1" applyBorder="1" applyAlignment="1">
      <alignment horizontal="center"/>
    </xf>
    <xf numFmtId="3" fontId="21" fillId="37" borderId="15" xfId="7" applyNumberFormat="1" applyFont="1" applyFill="1" applyBorder="1" applyAlignment="1">
      <alignment horizontal="center"/>
    </xf>
    <xf numFmtId="3" fontId="21" fillId="37" borderId="0" xfId="7" applyNumberFormat="1" applyFont="1" applyFill="1" applyBorder="1" applyAlignment="1">
      <alignment horizontal="center"/>
    </xf>
    <xf numFmtId="164" fontId="21" fillId="37" borderId="29" xfId="7" applyNumberFormat="1" applyFont="1" applyFill="1" applyBorder="1" applyAlignment="1">
      <alignment horizontal="center"/>
    </xf>
    <xf numFmtId="2" fontId="21" fillId="37" borderId="11" xfId="7" applyNumberFormat="1" applyFont="1" applyFill="1" applyBorder="1" applyAlignment="1">
      <alignment horizontal="center"/>
    </xf>
    <xf numFmtId="9" fontId="21" fillId="37" borderId="14" xfId="1" applyFont="1" applyFill="1" applyBorder="1" applyAlignment="1">
      <alignment horizontal="center"/>
    </xf>
    <xf numFmtId="0" fontId="21" fillId="34" borderId="14" xfId="0" applyFont="1" applyFill="1" applyBorder="1" applyAlignment="1">
      <alignment horizontal="center"/>
    </xf>
    <xf numFmtId="2" fontId="21" fillId="34" borderId="14" xfId="0" applyNumberFormat="1" applyFont="1" applyFill="1" applyBorder="1" applyAlignment="1">
      <alignment horizontal="center"/>
    </xf>
    <xf numFmtId="2" fontId="21" fillId="34" borderId="0" xfId="0" applyNumberFormat="1" applyFont="1" applyFill="1" applyAlignment="1">
      <alignment horizontal="center"/>
    </xf>
    <xf numFmtId="167" fontId="21" fillId="34" borderId="0" xfId="0" applyNumberFormat="1" applyFont="1" applyFill="1" applyAlignment="1">
      <alignment horizontal="center"/>
    </xf>
    <xf numFmtId="3" fontId="21" fillId="34" borderId="0" xfId="0" applyNumberFormat="1" applyFont="1" applyFill="1" applyAlignment="1">
      <alignment horizontal="center"/>
    </xf>
    <xf numFmtId="3" fontId="21" fillId="34" borderId="15" xfId="0" applyNumberFormat="1" applyFont="1" applyFill="1" applyBorder="1" applyAlignment="1">
      <alignment horizontal="center"/>
    </xf>
    <xf numFmtId="3" fontId="21" fillId="34" borderId="15" xfId="7" applyNumberFormat="1" applyFont="1" applyFill="1" applyBorder="1" applyAlignment="1">
      <alignment horizontal="center"/>
    </xf>
    <xf numFmtId="3" fontId="21" fillId="34" borderId="0" xfId="7" applyNumberFormat="1" applyFont="1" applyFill="1" applyBorder="1" applyAlignment="1">
      <alignment horizontal="center"/>
    </xf>
    <xf numFmtId="165" fontId="21" fillId="34" borderId="0" xfId="1" applyNumberFormat="1" applyFont="1" applyFill="1" applyBorder="1" applyAlignment="1">
      <alignment horizontal="center"/>
    </xf>
    <xf numFmtId="164" fontId="21" fillId="34" borderId="29" xfId="7" applyNumberFormat="1" applyFont="1" applyFill="1" applyBorder="1" applyAlignment="1">
      <alignment horizontal="center"/>
    </xf>
    <xf numFmtId="2" fontId="21" fillId="34" borderId="11" xfId="7" applyNumberFormat="1" applyFont="1" applyFill="1" applyBorder="1" applyAlignment="1">
      <alignment horizontal="center"/>
    </xf>
    <xf numFmtId="0" fontId="21" fillId="36" borderId="14" xfId="0" applyFont="1" applyFill="1" applyBorder="1" applyAlignment="1">
      <alignment horizontal="center"/>
    </xf>
    <xf numFmtId="2" fontId="21" fillId="36" borderId="14" xfId="0" applyNumberFormat="1" applyFont="1" applyFill="1" applyBorder="1" applyAlignment="1">
      <alignment horizontal="center"/>
    </xf>
    <xf numFmtId="2" fontId="21" fillId="36" borderId="0" xfId="0" applyNumberFormat="1" applyFont="1" applyFill="1" applyAlignment="1">
      <alignment horizontal="center"/>
    </xf>
    <xf numFmtId="167" fontId="21" fillId="36" borderId="0" xfId="0" applyNumberFormat="1" applyFont="1" applyFill="1" applyAlignment="1">
      <alignment horizontal="center"/>
    </xf>
    <xf numFmtId="3" fontId="21" fillId="36" borderId="0" xfId="0" applyNumberFormat="1" applyFont="1" applyFill="1" applyAlignment="1">
      <alignment horizontal="center"/>
    </xf>
    <xf numFmtId="3" fontId="21" fillId="36" borderId="15" xfId="0" applyNumberFormat="1" applyFont="1" applyFill="1" applyBorder="1" applyAlignment="1">
      <alignment horizontal="center"/>
    </xf>
    <xf numFmtId="3" fontId="21" fillId="36" borderId="15" xfId="7" applyNumberFormat="1" applyFont="1" applyFill="1" applyBorder="1" applyAlignment="1">
      <alignment horizontal="center"/>
    </xf>
    <xf numFmtId="3" fontId="21" fillId="36" borderId="0" xfId="7" applyNumberFormat="1" applyFont="1" applyFill="1" applyBorder="1" applyAlignment="1">
      <alignment horizontal="center"/>
    </xf>
    <xf numFmtId="165" fontId="21" fillId="36" borderId="0" xfId="1" applyNumberFormat="1" applyFont="1" applyFill="1" applyBorder="1" applyAlignment="1">
      <alignment horizontal="center"/>
    </xf>
    <xf numFmtId="164" fontId="21" fillId="36" borderId="29" xfId="7" applyNumberFormat="1" applyFont="1" applyFill="1" applyBorder="1" applyAlignment="1">
      <alignment horizontal="center"/>
    </xf>
    <xf numFmtId="2" fontId="21" fillId="36" borderId="11" xfId="7" applyNumberFormat="1" applyFont="1" applyFill="1" applyBorder="1" applyAlignment="1">
      <alignment horizontal="center"/>
    </xf>
    <xf numFmtId="2" fontId="25" fillId="36" borderId="0" xfId="0" applyNumberFormat="1" applyFont="1" applyFill="1" applyAlignment="1">
      <alignment horizontal="center"/>
    </xf>
    <xf numFmtId="0" fontId="25" fillId="36" borderId="0" xfId="0" applyFont="1" applyFill="1" applyAlignment="1">
      <alignment horizontal="center"/>
    </xf>
    <xf numFmtId="0" fontId="21" fillId="35" borderId="14" xfId="0" applyFont="1" applyFill="1" applyBorder="1" applyAlignment="1">
      <alignment horizontal="center"/>
    </xf>
    <xf numFmtId="2" fontId="21" fillId="35" borderId="14" xfId="0" applyNumberFormat="1" applyFont="1" applyFill="1" applyBorder="1" applyAlignment="1">
      <alignment horizontal="center"/>
    </xf>
    <xf numFmtId="2" fontId="21" fillId="35" borderId="0" xfId="0" applyNumberFormat="1" applyFont="1" applyFill="1" applyAlignment="1">
      <alignment horizontal="center"/>
    </xf>
    <xf numFmtId="167" fontId="21" fillId="35" borderId="0" xfId="0" applyNumberFormat="1" applyFont="1" applyFill="1" applyAlignment="1">
      <alignment horizontal="center"/>
    </xf>
    <xf numFmtId="3" fontId="21" fillId="35" borderId="0" xfId="0" applyNumberFormat="1" applyFont="1" applyFill="1" applyAlignment="1">
      <alignment horizontal="center"/>
    </xf>
    <xf numFmtId="3" fontId="21" fillId="35" borderId="15" xfId="0" applyNumberFormat="1" applyFont="1" applyFill="1" applyBorder="1" applyAlignment="1">
      <alignment horizontal="center"/>
    </xf>
    <xf numFmtId="3" fontId="21" fillId="35" borderId="15" xfId="7" applyNumberFormat="1" applyFont="1" applyFill="1" applyBorder="1" applyAlignment="1">
      <alignment horizontal="center"/>
    </xf>
    <xf numFmtId="3" fontId="21" fillId="35" borderId="0" xfId="7" applyNumberFormat="1" applyFont="1" applyFill="1" applyBorder="1" applyAlignment="1">
      <alignment horizontal="center"/>
    </xf>
    <xf numFmtId="165" fontId="21" fillId="35" borderId="0" xfId="1" applyNumberFormat="1" applyFont="1" applyFill="1" applyBorder="1" applyAlignment="1">
      <alignment horizontal="center"/>
    </xf>
    <xf numFmtId="164" fontId="21" fillId="35" borderId="29" xfId="7" applyNumberFormat="1" applyFont="1" applyFill="1" applyBorder="1" applyAlignment="1">
      <alignment horizontal="center"/>
    </xf>
    <xf numFmtId="2" fontId="21" fillId="35" borderId="11" xfId="7" applyNumberFormat="1" applyFont="1" applyFill="1" applyBorder="1" applyAlignment="1">
      <alignment horizontal="center"/>
    </xf>
    <xf numFmtId="0" fontId="21" fillId="38" borderId="14" xfId="0" applyFont="1" applyFill="1" applyBorder="1" applyAlignment="1">
      <alignment horizontal="center"/>
    </xf>
    <xf numFmtId="2" fontId="21" fillId="38" borderId="14" xfId="0" applyNumberFormat="1" applyFont="1" applyFill="1" applyBorder="1" applyAlignment="1">
      <alignment horizontal="center"/>
    </xf>
    <xf numFmtId="2" fontId="21" fillId="38" borderId="0" xfId="0" applyNumberFormat="1" applyFont="1" applyFill="1" applyAlignment="1">
      <alignment horizontal="center"/>
    </xf>
    <xf numFmtId="167" fontId="21" fillId="38" borderId="0" xfId="0" applyNumberFormat="1" applyFont="1" applyFill="1" applyAlignment="1">
      <alignment horizontal="center"/>
    </xf>
    <xf numFmtId="3" fontId="21" fillId="38" borderId="0" xfId="0" applyNumberFormat="1" applyFont="1" applyFill="1" applyAlignment="1">
      <alignment horizontal="center"/>
    </xf>
    <xf numFmtId="3" fontId="21" fillId="38" borderId="15" xfId="0" applyNumberFormat="1" applyFont="1" applyFill="1" applyBorder="1" applyAlignment="1">
      <alignment horizontal="center"/>
    </xf>
    <xf numFmtId="3" fontId="21" fillId="38" borderId="15" xfId="7" applyNumberFormat="1" applyFont="1" applyFill="1" applyBorder="1" applyAlignment="1">
      <alignment horizontal="center"/>
    </xf>
    <xf numFmtId="3" fontId="21" fillId="38" borderId="0" xfId="7" applyNumberFormat="1" applyFont="1" applyFill="1" applyBorder="1" applyAlignment="1">
      <alignment horizontal="center"/>
    </xf>
    <xf numFmtId="165" fontId="21" fillId="38" borderId="0" xfId="1" applyNumberFormat="1" applyFont="1" applyFill="1" applyBorder="1" applyAlignment="1">
      <alignment horizontal="center"/>
    </xf>
    <xf numFmtId="164" fontId="21" fillId="38" borderId="29" xfId="7" applyNumberFormat="1" applyFont="1" applyFill="1" applyBorder="1" applyAlignment="1">
      <alignment horizontal="center"/>
    </xf>
    <xf numFmtId="2" fontId="21" fillId="38" borderId="11" xfId="7" applyNumberFormat="1" applyFont="1" applyFill="1" applyBorder="1" applyAlignment="1">
      <alignment horizontal="center"/>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5" fillId="34" borderId="42" xfId="0" applyFont="1" applyFill="1" applyBorder="1"/>
    <xf numFmtId="165" fontId="25" fillId="34" borderId="44" xfId="0" applyNumberFormat="1" applyFont="1" applyFill="1" applyBorder="1" applyAlignment="1">
      <alignment horizontal="center"/>
    </xf>
    <xf numFmtId="165" fontId="25" fillId="34" borderId="44" xfId="1" applyNumberFormat="1" applyFont="1" applyFill="1" applyBorder="1" applyAlignment="1">
      <alignment horizontal="center"/>
    </xf>
    <xf numFmtId="166" fontId="25" fillId="34" borderId="43" xfId="0" applyNumberFormat="1" applyFont="1" applyFill="1" applyBorder="1" applyAlignment="1">
      <alignment horizontal="center"/>
    </xf>
    <xf numFmtId="165" fontId="25" fillId="34" borderId="45" xfId="1" applyNumberFormat="1" applyFont="1" applyFill="1" applyBorder="1" applyAlignment="1">
      <alignment horizontal="center"/>
    </xf>
    <xf numFmtId="0" fontId="25" fillId="35" borderId="46" xfId="0" applyFont="1" applyFill="1" applyBorder="1"/>
    <xf numFmtId="165" fontId="25" fillId="35" borderId="48" xfId="0" applyNumberFormat="1" applyFont="1" applyFill="1" applyBorder="1" applyAlignment="1">
      <alignment horizontal="center"/>
    </xf>
    <xf numFmtId="165" fontId="25" fillId="35" borderId="48" xfId="1" applyNumberFormat="1" applyFont="1" applyFill="1" applyBorder="1" applyAlignment="1">
      <alignment horizontal="center"/>
    </xf>
    <xf numFmtId="166" fontId="25" fillId="35" borderId="47" xfId="0" applyNumberFormat="1" applyFont="1" applyFill="1" applyBorder="1" applyAlignment="1">
      <alignment horizontal="center"/>
    </xf>
    <xf numFmtId="165" fontId="25" fillId="35" borderId="49" xfId="1" applyNumberFormat="1" applyFont="1" applyFill="1" applyBorder="1" applyAlignment="1">
      <alignment horizontal="center"/>
    </xf>
    <xf numFmtId="0" fontId="25" fillId="36" borderId="46" xfId="0" applyFont="1" applyFill="1" applyBorder="1"/>
    <xf numFmtId="165" fontId="25" fillId="36" borderId="48" xfId="0" applyNumberFormat="1" applyFont="1" applyFill="1" applyBorder="1" applyAlignment="1">
      <alignment horizontal="center"/>
    </xf>
    <xf numFmtId="165" fontId="25" fillId="36" borderId="48" xfId="1" applyNumberFormat="1" applyFont="1" applyFill="1" applyBorder="1" applyAlignment="1">
      <alignment horizontal="center"/>
    </xf>
    <xf numFmtId="166" fontId="25" fillId="36" borderId="47" xfId="0" applyNumberFormat="1" applyFont="1" applyFill="1" applyBorder="1" applyAlignment="1">
      <alignment horizontal="center"/>
    </xf>
    <xf numFmtId="165" fontId="25" fillId="36" borderId="49" xfId="1" applyNumberFormat="1" applyFont="1" applyFill="1" applyBorder="1" applyAlignment="1">
      <alignment horizontal="center"/>
    </xf>
    <xf numFmtId="0" fontId="25" fillId="0" borderId="50" xfId="0" applyFont="1" applyBorder="1"/>
    <xf numFmtId="165" fontId="25" fillId="0" borderId="52" xfId="0" applyNumberFormat="1" applyFont="1" applyBorder="1" applyAlignment="1">
      <alignment horizontal="center"/>
    </xf>
    <xf numFmtId="165" fontId="25" fillId="0" borderId="52" xfId="1" applyNumberFormat="1" applyFont="1" applyBorder="1" applyAlignment="1">
      <alignment horizontal="center"/>
    </xf>
    <xf numFmtId="166" fontId="25" fillId="0" borderId="51" xfId="0" applyNumberFormat="1" applyFont="1" applyBorder="1" applyAlignment="1">
      <alignment horizontal="center"/>
    </xf>
    <xf numFmtId="165" fontId="25" fillId="0" borderId="53" xfId="1" applyNumberFormat="1" applyFont="1" applyBorder="1" applyAlignment="1">
      <alignment horizontal="center"/>
    </xf>
    <xf numFmtId="0" fontId="26" fillId="0" borderId="38" xfId="0" applyFont="1" applyBorder="1"/>
    <xf numFmtId="10" fontId="25" fillId="0" borderId="40" xfId="0" applyNumberFormat="1" applyFont="1" applyBorder="1" applyAlignment="1">
      <alignment horizontal="center"/>
    </xf>
    <xf numFmtId="0" fontId="26" fillId="0" borderId="40" xfId="0" applyFont="1" applyBorder="1" applyAlignment="1">
      <alignment horizontal="center"/>
    </xf>
    <xf numFmtId="166" fontId="26" fillId="0" borderId="39" xfId="0" applyNumberFormat="1" applyFont="1" applyBorder="1" applyAlignment="1">
      <alignment horizontal="center"/>
    </xf>
    <xf numFmtId="165" fontId="26" fillId="0" borderId="40" xfId="1" applyNumberFormat="1" applyFont="1" applyBorder="1" applyAlignment="1">
      <alignment horizontal="center"/>
    </xf>
    <xf numFmtId="165" fontId="26" fillId="0" borderId="41" xfId="0" applyNumberFormat="1" applyFont="1" applyBorder="1" applyAlignment="1">
      <alignment horizontal="center"/>
    </xf>
    <xf numFmtId="0" fontId="21" fillId="0" borderId="14" xfId="0" applyFont="1" applyBorder="1" applyAlignment="1">
      <alignment horizontal="left"/>
    </xf>
    <xf numFmtId="0" fontId="24" fillId="0" borderId="14" xfId="0" applyFont="1" applyBorder="1" applyAlignment="1">
      <alignment horizontal="left"/>
    </xf>
    <xf numFmtId="0" fontId="25" fillId="38" borderId="55" xfId="0" applyFont="1" applyFill="1" applyBorder="1"/>
    <xf numFmtId="165" fontId="25" fillId="38" borderId="57" xfId="0" applyNumberFormat="1" applyFont="1" applyFill="1" applyBorder="1" applyAlignment="1">
      <alignment horizontal="center"/>
    </xf>
    <xf numFmtId="165" fontId="25" fillId="38" borderId="57" xfId="1" applyNumberFormat="1" applyFont="1" applyFill="1" applyBorder="1" applyAlignment="1">
      <alignment horizontal="center"/>
    </xf>
    <xf numFmtId="166" fontId="25" fillId="38" borderId="56" xfId="0" applyNumberFormat="1" applyFont="1" applyFill="1" applyBorder="1" applyAlignment="1">
      <alignment horizontal="center"/>
    </xf>
    <xf numFmtId="165" fontId="25" fillId="38" borderId="54" xfId="1" applyNumberFormat="1" applyFont="1" applyFill="1" applyBorder="1" applyAlignment="1">
      <alignment horizontal="center"/>
    </xf>
    <xf numFmtId="0" fontId="21" fillId="37" borderId="14" xfId="7" applyFont="1" applyFill="1" applyBorder="1" applyAlignment="1">
      <alignment horizontal="left"/>
    </xf>
    <xf numFmtId="0" fontId="21" fillId="34" borderId="14" xfId="0" applyFont="1" applyFill="1" applyBorder="1" applyAlignment="1">
      <alignment horizontal="left"/>
    </xf>
    <xf numFmtId="0" fontId="21" fillId="36" borderId="14" xfId="0" applyFont="1" applyFill="1" applyBorder="1" applyAlignment="1">
      <alignment horizontal="left"/>
    </xf>
    <xf numFmtId="0" fontId="21" fillId="35" borderId="14" xfId="0" applyFont="1" applyFill="1" applyBorder="1" applyAlignment="1">
      <alignment horizontal="left"/>
    </xf>
    <xf numFmtId="0" fontId="21" fillId="38" borderId="14" xfId="0" applyFont="1" applyFill="1" applyBorder="1" applyAlignment="1">
      <alignment horizontal="left"/>
    </xf>
    <xf numFmtId="166" fontId="25" fillId="34" borderId="43" xfId="44" applyNumberFormat="1" applyFont="1" applyFill="1" applyBorder="1" applyAlignment="1">
      <alignment horizontal="center"/>
    </xf>
    <xf numFmtId="166" fontId="25" fillId="35" borderId="47" xfId="44" applyNumberFormat="1" applyFont="1" applyFill="1" applyBorder="1" applyAlignment="1">
      <alignment horizontal="center"/>
    </xf>
    <xf numFmtId="166" fontId="25" fillId="36" borderId="47" xfId="44" applyNumberFormat="1" applyFont="1" applyFill="1" applyBorder="1" applyAlignment="1">
      <alignment horizontal="center"/>
    </xf>
    <xf numFmtId="166" fontId="25" fillId="0" borderId="51" xfId="44" applyNumberFormat="1" applyFont="1" applyBorder="1" applyAlignment="1">
      <alignment horizontal="center"/>
    </xf>
    <xf numFmtId="166" fontId="25" fillId="38" borderId="56" xfId="44" applyNumberFormat="1" applyFont="1" applyFill="1" applyBorder="1" applyAlignment="1">
      <alignment horizontal="center"/>
    </xf>
    <xf numFmtId="166" fontId="26" fillId="0" borderId="39" xfId="44" applyNumberFormat="1" applyFont="1" applyBorder="1" applyAlignment="1">
      <alignment horizontal="center"/>
    </xf>
    <xf numFmtId="0" fontId="25" fillId="0" borderId="0" xfId="0" applyFont="1"/>
    <xf numFmtId="0" fontId="26" fillId="39" borderId="38" xfId="0" applyFont="1" applyFill="1" applyBorder="1"/>
    <xf numFmtId="166" fontId="26" fillId="39" borderId="59" xfId="44" applyNumberFormat="1" applyFont="1" applyFill="1" applyBorder="1" applyAlignment="1">
      <alignment horizontal="center"/>
    </xf>
    <xf numFmtId="10" fontId="25" fillId="39" borderId="59" xfId="0" applyNumberFormat="1" applyFont="1" applyFill="1" applyBorder="1" applyAlignment="1">
      <alignment horizontal="center"/>
    </xf>
    <xf numFmtId="0" fontId="26" fillId="39" borderId="59" xfId="0" applyFont="1" applyFill="1" applyBorder="1" applyAlignment="1">
      <alignment horizontal="center"/>
    </xf>
    <xf numFmtId="166" fontId="26" fillId="39" borderId="59" xfId="0" applyNumberFormat="1" applyFont="1" applyFill="1" applyBorder="1" applyAlignment="1">
      <alignment horizontal="center"/>
    </xf>
    <xf numFmtId="165" fontId="26" fillId="39" borderId="59" xfId="1" applyNumberFormat="1" applyFont="1" applyFill="1" applyBorder="1" applyAlignment="1">
      <alignment horizontal="center"/>
    </xf>
    <xf numFmtId="165" fontId="26" fillId="39" borderId="58" xfId="0" applyNumberFormat="1" applyFont="1" applyFill="1" applyBorder="1" applyAlignment="1">
      <alignment horizontal="center"/>
    </xf>
    <xf numFmtId="0" fontId="18" fillId="0" borderId="38" xfId="0" applyFont="1" applyBorder="1" applyAlignment="1">
      <alignment vertical="center" wrapText="1"/>
    </xf>
    <xf numFmtId="10" fontId="23" fillId="0" borderId="0" xfId="0" applyNumberFormat="1" applyFont="1"/>
    <xf numFmtId="0" fontId="26" fillId="0" borderId="66" xfId="0" quotePrefix="1" applyFont="1" applyBorder="1" applyAlignment="1">
      <alignment wrapText="1"/>
    </xf>
    <xf numFmtId="0" fontId="26" fillId="0" borderId="66" xfId="0" quotePrefix="1" applyFont="1" applyBorder="1" applyAlignment="1">
      <alignment horizontal="center" wrapText="1"/>
    </xf>
    <xf numFmtId="0" fontId="26" fillId="0" borderId="67" xfId="0" quotePrefix="1" applyFont="1" applyBorder="1" applyAlignment="1">
      <alignment wrapText="1"/>
    </xf>
    <xf numFmtId="0" fontId="26" fillId="0" borderId="68" xfId="0" quotePrefix="1" applyFont="1" applyBorder="1" applyAlignment="1">
      <alignment wrapText="1"/>
    </xf>
    <xf numFmtId="10" fontId="26" fillId="0" borderId="66" xfId="1" quotePrefix="1" applyNumberFormat="1" applyFont="1" applyFill="1" applyBorder="1" applyAlignment="1">
      <alignment wrapText="1"/>
    </xf>
    <xf numFmtId="0" fontId="26" fillId="0" borderId="66" xfId="0" applyFont="1" applyBorder="1" applyAlignment="1">
      <alignment horizontal="center" wrapText="1"/>
    </xf>
    <xf numFmtId="0" fontId="25" fillId="0" borderId="66" xfId="0" applyFont="1" applyBorder="1"/>
    <xf numFmtId="10" fontId="23" fillId="34" borderId="0" xfId="0" applyNumberFormat="1" applyFont="1" applyFill="1"/>
    <xf numFmtId="10" fontId="23" fillId="36" borderId="0" xfId="0" applyNumberFormat="1" applyFont="1" applyFill="1"/>
    <xf numFmtId="10" fontId="23" fillId="35" borderId="0" xfId="0" applyNumberFormat="1" applyFont="1" applyFill="1"/>
    <xf numFmtId="0" fontId="23" fillId="38" borderId="0" xfId="0" applyFont="1" applyFill="1"/>
    <xf numFmtId="10" fontId="23" fillId="38" borderId="0" xfId="0" applyNumberFormat="1" applyFont="1" applyFill="1"/>
    <xf numFmtId="0" fontId="23" fillId="38" borderId="0" xfId="0" applyFont="1" applyFill="1" applyAlignment="1">
      <alignment horizontal="center"/>
    </xf>
    <xf numFmtId="0" fontId="29" fillId="39" borderId="0" xfId="0" applyFont="1" applyFill="1"/>
    <xf numFmtId="0" fontId="26" fillId="0" borderId="22" xfId="0" applyFont="1" applyBorder="1" applyAlignment="1">
      <alignment vertical="center" wrapText="1"/>
    </xf>
    <xf numFmtId="2" fontId="26" fillId="0" borderId="22" xfId="0" applyNumberFormat="1" applyFont="1" applyBorder="1" applyAlignment="1">
      <alignment horizontal="center" vertical="center" wrapText="1"/>
    </xf>
    <xf numFmtId="2" fontId="26" fillId="0" borderId="23" xfId="0" applyNumberFormat="1" applyFont="1" applyBorder="1" applyAlignment="1">
      <alignment horizontal="center" vertical="center" wrapText="1"/>
    </xf>
    <xf numFmtId="0" fontId="26" fillId="0" borderId="24" xfId="0" applyFont="1" applyBorder="1" applyAlignment="1">
      <alignment horizontal="center" vertical="center" wrapText="1"/>
    </xf>
    <xf numFmtId="3" fontId="26" fillId="0" borderId="24" xfId="0" applyNumberFormat="1" applyFont="1" applyBorder="1" applyAlignment="1">
      <alignment horizontal="center" vertical="center" wrapText="1"/>
    </xf>
    <xf numFmtId="1" fontId="26" fillId="0" borderId="24" xfId="0" applyNumberFormat="1" applyFont="1" applyBorder="1" applyAlignment="1">
      <alignment horizontal="center" vertical="center" wrapText="1"/>
    </xf>
    <xf numFmtId="0" fontId="26" fillId="0" borderId="27" xfId="0" applyFont="1" applyBorder="1" applyAlignment="1">
      <alignment horizontal="center" vertical="center" wrapText="1"/>
    </xf>
    <xf numFmtId="3" fontId="26" fillId="0" borderId="26" xfId="0" applyNumberFormat="1" applyFont="1" applyBorder="1" applyAlignment="1">
      <alignment horizontal="center" vertical="center" wrapText="1"/>
    </xf>
    <xf numFmtId="0" fontId="26" fillId="0" borderId="28" xfId="0" applyFont="1" applyBorder="1" applyAlignment="1">
      <alignment horizontal="center" vertical="center" wrapText="1"/>
    </xf>
    <xf numFmtId="3" fontId="26" fillId="0" borderId="27" xfId="0" applyNumberFormat="1" applyFont="1" applyBorder="1" applyAlignment="1">
      <alignment horizontal="center" vertical="center" wrapText="1"/>
    </xf>
    <xf numFmtId="0" fontId="26" fillId="0" borderId="22" xfId="0" applyFont="1" applyBorder="1" applyAlignment="1">
      <alignment horizontal="center" vertical="center" wrapText="1"/>
    </xf>
    <xf numFmtId="49" fontId="25" fillId="0" borderId="0" xfId="0" applyNumberFormat="1" applyFont="1" applyAlignment="1">
      <alignment vertical="center"/>
    </xf>
    <xf numFmtId="49" fontId="21" fillId="0" borderId="0" xfId="45" applyNumberFormat="1" applyFont="1"/>
    <xf numFmtId="2" fontId="26" fillId="0" borderId="24" xfId="0" applyNumberFormat="1" applyFont="1" applyBorder="1" applyAlignment="1">
      <alignment horizontal="center" vertical="center" wrapText="1"/>
    </xf>
    <xf numFmtId="4" fontId="26" fillId="0" borderId="24" xfId="0" applyNumberFormat="1" applyFont="1" applyBorder="1" applyAlignment="1">
      <alignment horizontal="center" vertical="center" wrapText="1"/>
    </xf>
    <xf numFmtId="3" fontId="20" fillId="0" borderId="24" xfId="0" applyNumberFormat="1" applyFont="1" applyBorder="1" applyAlignment="1">
      <alignment horizontal="center" vertical="center" wrapText="1"/>
    </xf>
    <xf numFmtId="3" fontId="26" fillId="0" borderId="25" xfId="0" applyNumberFormat="1" applyFont="1" applyBorder="1" applyAlignment="1">
      <alignment horizontal="center" vertical="center" wrapText="1"/>
    </xf>
    <xf numFmtId="3" fontId="26" fillId="0" borderId="23" xfId="0" applyNumberFormat="1" applyFont="1" applyBorder="1" applyAlignment="1">
      <alignment horizontal="center" vertical="center" wrapText="1"/>
    </xf>
    <xf numFmtId="1" fontId="26" fillId="0" borderId="25" xfId="0" applyNumberFormat="1" applyFont="1" applyBorder="1" applyAlignment="1">
      <alignment horizontal="center" vertical="center" wrapText="1"/>
    </xf>
    <xf numFmtId="3" fontId="26" fillId="0" borderId="69" xfId="0" applyNumberFormat="1" applyFont="1" applyBorder="1" applyAlignment="1">
      <alignment horizontal="center" vertical="center" wrapText="1"/>
    </xf>
    <xf numFmtId="2" fontId="21" fillId="37" borderId="0" xfId="7" applyNumberFormat="1" applyFont="1" applyFill="1" applyBorder="1" applyAlignment="1">
      <alignment horizontal="center"/>
    </xf>
    <xf numFmtId="0" fontId="30" fillId="37" borderId="0" xfId="0" applyFont="1" applyFill="1"/>
    <xf numFmtId="3" fontId="21" fillId="37" borderId="0" xfId="7" quotePrefix="1" applyNumberFormat="1" applyFont="1" applyFill="1" applyAlignment="1">
      <alignment horizontal="center" wrapText="1"/>
    </xf>
    <xf numFmtId="165" fontId="21" fillId="37" borderId="0" xfId="7" applyNumberFormat="1" applyFont="1" applyFill="1" applyBorder="1" applyAlignment="1">
      <alignment horizontal="center"/>
    </xf>
    <xf numFmtId="3" fontId="21" fillId="37" borderId="0" xfId="7" quotePrefix="1" applyNumberFormat="1" applyFont="1" applyFill="1" applyBorder="1" applyAlignment="1">
      <alignment horizontal="center" wrapText="1"/>
    </xf>
    <xf numFmtId="0" fontId="30" fillId="34" borderId="16" xfId="0" applyFont="1" applyFill="1" applyBorder="1"/>
    <xf numFmtId="0" fontId="0" fillId="34" borderId="15" xfId="0" applyFill="1" applyBorder="1"/>
    <xf numFmtId="0" fontId="30" fillId="34" borderId="0" xfId="0" applyFont="1" applyFill="1"/>
    <xf numFmtId="3" fontId="21" fillId="34" borderId="0" xfId="7" quotePrefix="1" applyNumberFormat="1" applyFont="1" applyFill="1" applyAlignment="1">
      <alignment horizontal="center" wrapText="1"/>
    </xf>
    <xf numFmtId="0" fontId="21" fillId="34" borderId="15" xfId="0" applyFont="1" applyFill="1" applyBorder="1" applyAlignment="1">
      <alignment horizontal="center"/>
    </xf>
    <xf numFmtId="165" fontId="21" fillId="34" borderId="15" xfId="1" applyNumberFormat="1" applyFont="1" applyFill="1" applyBorder="1" applyAlignment="1">
      <alignment horizontal="center"/>
    </xf>
    <xf numFmtId="3" fontId="21" fillId="34" borderId="0" xfId="7" quotePrefix="1" applyNumberFormat="1" applyFont="1" applyFill="1" applyBorder="1" applyAlignment="1">
      <alignment horizontal="center" wrapText="1"/>
    </xf>
    <xf numFmtId="2" fontId="21" fillId="34" borderId="0" xfId="7" applyNumberFormat="1" applyFont="1" applyFill="1" applyBorder="1" applyAlignment="1">
      <alignment horizontal="center"/>
    </xf>
    <xf numFmtId="0" fontId="30" fillId="34" borderId="29" xfId="0" applyFont="1" applyFill="1" applyBorder="1"/>
    <xf numFmtId="0" fontId="23" fillId="36" borderId="14" xfId="0" applyFont="1" applyFill="1" applyBorder="1" applyAlignment="1">
      <alignment horizontal="center"/>
    </xf>
    <xf numFmtId="0" fontId="0" fillId="35" borderId="15" xfId="0" applyFill="1" applyBorder="1"/>
    <xf numFmtId="0" fontId="30" fillId="35" borderId="0" xfId="0" applyFont="1" applyFill="1"/>
    <xf numFmtId="3" fontId="21" fillId="35" borderId="0" xfId="7" quotePrefix="1" applyNumberFormat="1" applyFont="1" applyFill="1" applyAlignment="1">
      <alignment horizontal="center" wrapText="1"/>
    </xf>
    <xf numFmtId="0" fontId="21" fillId="35" borderId="15" xfId="0" applyFont="1" applyFill="1" applyBorder="1" applyAlignment="1">
      <alignment horizontal="center"/>
    </xf>
    <xf numFmtId="165" fontId="21" fillId="35" borderId="15" xfId="1" applyNumberFormat="1" applyFont="1" applyFill="1" applyBorder="1" applyAlignment="1">
      <alignment horizontal="center"/>
    </xf>
    <xf numFmtId="3" fontId="21" fillId="35" borderId="0" xfId="7" quotePrefix="1" applyNumberFormat="1" applyFont="1" applyFill="1" applyBorder="1" applyAlignment="1">
      <alignment horizontal="center" wrapText="1"/>
    </xf>
    <xf numFmtId="2" fontId="21" fillId="35" borderId="0" xfId="7" applyNumberFormat="1" applyFont="1" applyFill="1" applyBorder="1" applyAlignment="1">
      <alignment horizontal="center"/>
    </xf>
    <xf numFmtId="0" fontId="30" fillId="35" borderId="29" xfId="0" applyFont="1" applyFill="1" applyBorder="1"/>
    <xf numFmtId="0" fontId="23" fillId="34" borderId="14" xfId="0" applyFont="1" applyFill="1" applyBorder="1" applyAlignment="1">
      <alignment horizontal="center"/>
    </xf>
    <xf numFmtId="0" fontId="23" fillId="35" borderId="14" xfId="0" applyFont="1" applyFill="1" applyBorder="1" applyAlignment="1">
      <alignment horizontal="center"/>
    </xf>
    <xf numFmtId="0" fontId="0" fillId="36" borderId="15" xfId="0" applyFill="1" applyBorder="1"/>
    <xf numFmtId="0" fontId="30" fillId="36" borderId="0" xfId="0" applyFont="1" applyFill="1"/>
    <xf numFmtId="3" fontId="21" fillId="36" borderId="0" xfId="7" quotePrefix="1" applyNumberFormat="1" applyFont="1" applyFill="1" applyAlignment="1">
      <alignment horizontal="center" wrapText="1"/>
    </xf>
    <xf numFmtId="0" fontId="21" fillId="36" borderId="15" xfId="0" applyFont="1" applyFill="1" applyBorder="1" applyAlignment="1">
      <alignment horizontal="center"/>
    </xf>
    <xf numFmtId="165" fontId="21" fillId="36" borderId="15" xfId="1" applyNumberFormat="1" applyFont="1" applyFill="1" applyBorder="1" applyAlignment="1">
      <alignment horizontal="center"/>
    </xf>
    <xf numFmtId="3" fontId="21" fillId="36" borderId="0" xfId="7" quotePrefix="1" applyNumberFormat="1" applyFont="1" applyFill="1" applyBorder="1" applyAlignment="1">
      <alignment horizontal="center" wrapText="1"/>
    </xf>
    <xf numFmtId="2" fontId="21" fillId="36" borderId="0" xfId="7" applyNumberFormat="1" applyFont="1" applyFill="1" applyBorder="1" applyAlignment="1">
      <alignment horizontal="center"/>
    </xf>
    <xf numFmtId="0" fontId="30" fillId="36" borderId="29" xfId="0" applyFont="1" applyFill="1" applyBorder="1"/>
    <xf numFmtId="0" fontId="30" fillId="0" borderId="0" xfId="0" applyFont="1"/>
    <xf numFmtId="3" fontId="21" fillId="0" borderId="0" xfId="7" applyNumberFormat="1" applyFont="1" applyFill="1" applyAlignment="1">
      <alignment horizontal="center"/>
    </xf>
    <xf numFmtId="165" fontId="21" fillId="0" borderId="15" xfId="1" applyNumberFormat="1" applyFont="1" applyFill="1" applyBorder="1" applyAlignment="1">
      <alignment horizontal="center"/>
    </xf>
    <xf numFmtId="0" fontId="23" fillId="0" borderId="14" xfId="0" applyFont="1" applyBorder="1" applyAlignment="1">
      <alignment horizontal="center"/>
    </xf>
    <xf numFmtId="0" fontId="0" fillId="36" borderId="0" xfId="0" applyFill="1"/>
    <xf numFmtId="0" fontId="31" fillId="41" borderId="0" xfId="0" applyFont="1" applyFill="1"/>
    <xf numFmtId="0" fontId="32" fillId="41" borderId="0" xfId="0" applyFont="1" applyFill="1"/>
    <xf numFmtId="10" fontId="0" fillId="0" borderId="0" xfId="0" applyNumberFormat="1"/>
    <xf numFmtId="11" fontId="0" fillId="0" borderId="0" xfId="0" applyNumberFormat="1"/>
    <xf numFmtId="0" fontId="34" fillId="37" borderId="0" xfId="0" applyFont="1" applyFill="1"/>
    <xf numFmtId="0" fontId="35" fillId="37" borderId="0" xfId="0" applyFont="1" applyFill="1"/>
    <xf numFmtId="0" fontId="23" fillId="38" borderId="14" xfId="0" applyFont="1" applyFill="1" applyBorder="1" applyAlignment="1">
      <alignment horizontal="center"/>
    </xf>
    <xf numFmtId="0" fontId="0" fillId="34" borderId="0" xfId="0" applyFill="1"/>
    <xf numFmtId="0" fontId="0" fillId="37" borderId="0" xfId="0" applyFill="1"/>
    <xf numFmtId="0" fontId="0" fillId="35" borderId="0" xfId="0" applyFill="1"/>
    <xf numFmtId="0" fontId="30" fillId="38" borderId="0" xfId="0" applyFont="1" applyFill="1"/>
    <xf numFmtId="0" fontId="0" fillId="38" borderId="0" xfId="0" applyFill="1"/>
    <xf numFmtId="3" fontId="21" fillId="38" borderId="0" xfId="7" quotePrefix="1" applyNumberFormat="1" applyFont="1" applyFill="1" applyAlignment="1">
      <alignment horizontal="center" wrapText="1"/>
    </xf>
    <xf numFmtId="165" fontId="21" fillId="38" borderId="15" xfId="1" applyNumberFormat="1" applyFont="1" applyFill="1" applyBorder="1" applyAlignment="1">
      <alignment horizontal="center"/>
    </xf>
    <xf numFmtId="3" fontId="21" fillId="38" borderId="0" xfId="7" quotePrefix="1" applyNumberFormat="1" applyFont="1" applyFill="1" applyBorder="1" applyAlignment="1">
      <alignment horizontal="center" wrapText="1"/>
    </xf>
    <xf numFmtId="2" fontId="21" fillId="38" borderId="0" xfId="7" applyNumberFormat="1" applyFont="1" applyFill="1" applyBorder="1" applyAlignment="1">
      <alignment horizontal="center"/>
    </xf>
    <xf numFmtId="2" fontId="19" fillId="34" borderId="14" xfId="0" quotePrefix="1" applyNumberFormat="1" applyFont="1" applyFill="1" applyBorder="1"/>
    <xf numFmtId="2" fontId="19" fillId="35" borderId="14" xfId="0" quotePrefix="1" applyNumberFormat="1" applyFont="1" applyFill="1" applyBorder="1"/>
    <xf numFmtId="2" fontId="19" fillId="36" borderId="14" xfId="0" quotePrefix="1" applyNumberFormat="1" applyFont="1" applyFill="1" applyBorder="1"/>
    <xf numFmtId="2" fontId="19" fillId="38" borderId="14" xfId="0" quotePrefix="1" applyNumberFormat="1" applyFont="1" applyFill="1" applyBorder="1"/>
    <xf numFmtId="0" fontId="0" fillId="38" borderId="15" xfId="0" applyFill="1" applyBorder="1"/>
    <xf numFmtId="11" fontId="0" fillId="36" borderId="15" xfId="0" applyNumberFormat="1" applyFill="1" applyBorder="1"/>
    <xf numFmtId="0" fontId="30" fillId="37" borderId="29" xfId="0" applyFont="1" applyFill="1" applyBorder="1"/>
    <xf numFmtId="0" fontId="30" fillId="38" borderId="29" xfId="0" applyFont="1" applyFill="1" applyBorder="1"/>
    <xf numFmtId="165" fontId="21" fillId="0" borderId="0" xfId="7" applyNumberFormat="1" applyFont="1" applyFill="1" applyBorder="1" applyAlignment="1">
      <alignment horizontal="center"/>
    </xf>
    <xf numFmtId="3" fontId="21" fillId="0" borderId="11" xfId="0" applyNumberFormat="1" applyFont="1" applyBorder="1" applyAlignment="1">
      <alignment horizontal="center"/>
    </xf>
    <xf numFmtId="0" fontId="25" fillId="37" borderId="0" xfId="0" applyFont="1" applyFill="1" applyAlignment="1">
      <alignment horizontal="center"/>
    </xf>
    <xf numFmtId="0" fontId="25" fillId="34" borderId="0" xfId="0" applyFont="1" applyFill="1" applyAlignment="1">
      <alignment horizontal="center"/>
    </xf>
    <xf numFmtId="0" fontId="25" fillId="35" borderId="0" xfId="0" applyFont="1" applyFill="1" applyAlignment="1">
      <alignment horizontal="center"/>
    </xf>
    <xf numFmtId="0" fontId="25" fillId="38" borderId="0" xfId="0" applyFont="1" applyFill="1" applyAlignment="1">
      <alignment horizontal="center"/>
    </xf>
    <xf numFmtId="165" fontId="21" fillId="0" borderId="14" xfId="7" applyNumberFormat="1" applyFont="1" applyFill="1" applyBorder="1" applyAlignment="1">
      <alignment horizontal="left"/>
    </xf>
    <xf numFmtId="2" fontId="21" fillId="0" borderId="0" xfId="7" applyNumberFormat="1" applyFont="1" applyFill="1" applyBorder="1" applyAlignment="1">
      <alignment horizontal="center"/>
    </xf>
    <xf numFmtId="2" fontId="21" fillId="0" borderId="14" xfId="0" applyNumberFormat="1" applyFont="1" applyBorder="1" applyAlignment="1">
      <alignment horizontal="center"/>
    </xf>
    <xf numFmtId="2" fontId="21" fillId="0" borderId="0" xfId="0" applyNumberFormat="1" applyFont="1" applyAlignment="1">
      <alignment horizontal="center"/>
    </xf>
    <xf numFmtId="167" fontId="21" fillId="0" borderId="0" xfId="0" applyNumberFormat="1" applyFont="1" applyAlignment="1">
      <alignment horizontal="center"/>
    </xf>
    <xf numFmtId="3" fontId="21" fillId="0" borderId="15" xfId="0" applyNumberFormat="1" applyFont="1" applyBorder="1" applyAlignment="1">
      <alignment horizontal="center"/>
    </xf>
    <xf numFmtId="2" fontId="19" fillId="0" borderId="14" xfId="0" quotePrefix="1" applyNumberFormat="1" applyFont="1" applyBorder="1"/>
    <xf numFmtId="0" fontId="0" fillId="0" borderId="15" xfId="0" applyBorder="1"/>
    <xf numFmtId="3" fontId="21" fillId="0" borderId="0" xfId="7" quotePrefix="1" applyNumberFormat="1" applyFont="1" applyFill="1" applyAlignment="1">
      <alignment horizontal="center" wrapText="1"/>
    </xf>
    <xf numFmtId="3" fontId="21" fillId="0" borderId="0" xfId="7" quotePrefix="1" applyNumberFormat="1" applyFont="1" applyFill="1" applyBorder="1" applyAlignment="1">
      <alignment horizontal="center" wrapText="1"/>
    </xf>
    <xf numFmtId="0" fontId="21" fillId="0" borderId="14" xfId="0" applyFont="1" applyBorder="1" applyAlignment="1">
      <alignment horizontal="center"/>
    </xf>
    <xf numFmtId="2" fontId="25" fillId="0" borderId="0" xfId="0" applyNumberFormat="1" applyFont="1" applyAlignment="1">
      <alignment horizontal="center"/>
    </xf>
    <xf numFmtId="0" fontId="26" fillId="0" borderId="59" xfId="0" applyFont="1" applyBorder="1" applyAlignment="1">
      <alignment horizontal="center" vertical="center" wrapText="1"/>
    </xf>
    <xf numFmtId="165" fontId="25" fillId="34" borderId="64" xfId="1" applyNumberFormat="1" applyFont="1" applyFill="1" applyBorder="1" applyAlignment="1">
      <alignment horizontal="center"/>
    </xf>
    <xf numFmtId="165" fontId="25" fillId="35" borderId="72" xfId="1" applyNumberFormat="1" applyFont="1" applyFill="1" applyBorder="1" applyAlignment="1">
      <alignment horizontal="center"/>
    </xf>
    <xf numFmtId="165" fontId="25" fillId="36" borderId="72" xfId="1" applyNumberFormat="1" applyFont="1" applyFill="1" applyBorder="1" applyAlignment="1">
      <alignment horizontal="center"/>
    </xf>
    <xf numFmtId="165" fontId="25" fillId="0" borderId="61" xfId="1" applyNumberFormat="1" applyFont="1" applyBorder="1" applyAlignment="1">
      <alignment horizontal="center"/>
    </xf>
    <xf numFmtId="165" fontId="25" fillId="38" borderId="73" xfId="1" applyNumberFormat="1" applyFont="1" applyFill="1" applyBorder="1" applyAlignment="1">
      <alignment horizontal="center"/>
    </xf>
    <xf numFmtId="0" fontId="26" fillId="0" borderId="59" xfId="0" applyFont="1" applyBorder="1" applyAlignment="1">
      <alignment horizontal="center"/>
    </xf>
    <xf numFmtId="0" fontId="26" fillId="0" borderId="0" xfId="0" applyFont="1" applyAlignment="1">
      <alignment horizontal="center" vertical="center"/>
    </xf>
    <xf numFmtId="0" fontId="26" fillId="0" borderId="58" xfId="0" applyFont="1" applyBorder="1" applyAlignment="1">
      <alignment horizontal="center" vertical="center" wrapText="1"/>
    </xf>
    <xf numFmtId="165" fontId="25" fillId="34" borderId="74" xfId="1" applyNumberFormat="1" applyFont="1" applyFill="1" applyBorder="1" applyAlignment="1">
      <alignment horizontal="center"/>
    </xf>
    <xf numFmtId="165" fontId="25" fillId="35" borderId="75" xfId="1" applyNumberFormat="1" applyFont="1" applyFill="1" applyBorder="1" applyAlignment="1">
      <alignment horizontal="center"/>
    </xf>
    <xf numFmtId="165" fontId="25" fillId="36" borderId="75" xfId="1" applyNumberFormat="1" applyFont="1" applyFill="1" applyBorder="1" applyAlignment="1">
      <alignment horizontal="center"/>
    </xf>
    <xf numFmtId="165" fontId="25" fillId="38" borderId="77" xfId="1" applyNumberFormat="1" applyFont="1" applyFill="1" applyBorder="1" applyAlignment="1">
      <alignment horizontal="center"/>
    </xf>
    <xf numFmtId="165" fontId="26" fillId="0" borderId="58" xfId="1" applyNumberFormat="1" applyFont="1" applyBorder="1" applyAlignment="1">
      <alignment horizontal="center"/>
    </xf>
    <xf numFmtId="0" fontId="25" fillId="34" borderId="74" xfId="1" applyNumberFormat="1" applyFont="1" applyFill="1" applyBorder="1" applyAlignment="1">
      <alignment horizontal="center"/>
    </xf>
    <xf numFmtId="3" fontId="25" fillId="35" borderId="75" xfId="1" applyNumberFormat="1" applyFont="1" applyFill="1" applyBorder="1" applyAlignment="1">
      <alignment horizontal="center"/>
    </xf>
    <xf numFmtId="3" fontId="25" fillId="36" borderId="75" xfId="1" applyNumberFormat="1" applyFont="1" applyFill="1" applyBorder="1" applyAlignment="1">
      <alignment horizontal="center"/>
    </xf>
    <xf numFmtId="3" fontId="25" fillId="0" borderId="76" xfId="1" applyNumberFormat="1" applyFont="1" applyBorder="1" applyAlignment="1">
      <alignment horizontal="center"/>
    </xf>
    <xf numFmtId="166" fontId="25" fillId="38" borderId="77" xfId="1" applyNumberFormat="1" applyFont="1" applyFill="1" applyBorder="1" applyAlignment="1">
      <alignment horizontal="center"/>
    </xf>
    <xf numFmtId="3" fontId="26" fillId="0" borderId="58" xfId="1" applyNumberFormat="1" applyFont="1" applyBorder="1" applyAlignment="1">
      <alignment horizontal="center"/>
    </xf>
    <xf numFmtId="165" fontId="25" fillId="42" borderId="75" xfId="1" applyNumberFormat="1" applyFont="1" applyFill="1" applyBorder="1" applyAlignment="1">
      <alignment horizontal="center"/>
    </xf>
    <xf numFmtId="165" fontId="25" fillId="38" borderId="75" xfId="1" applyNumberFormat="1" applyFont="1" applyFill="1" applyBorder="1" applyAlignment="1">
      <alignment horizontal="center"/>
    </xf>
    <xf numFmtId="165" fontId="25" fillId="42" borderId="53" xfId="1" applyNumberFormat="1" applyFont="1" applyFill="1" applyBorder="1" applyAlignment="1">
      <alignment horizontal="center"/>
    </xf>
    <xf numFmtId="3" fontId="25" fillId="34" borderId="80" xfId="1" applyNumberFormat="1" applyFont="1" applyFill="1" applyBorder="1" applyAlignment="1">
      <alignment horizontal="center"/>
    </xf>
    <xf numFmtId="3" fontId="25" fillId="35" borderId="81" xfId="1" applyNumberFormat="1" applyFont="1" applyFill="1" applyBorder="1" applyAlignment="1">
      <alignment horizontal="center"/>
    </xf>
    <xf numFmtId="3" fontId="25" fillId="36" borderId="81" xfId="1" applyNumberFormat="1" applyFont="1" applyFill="1" applyBorder="1" applyAlignment="1">
      <alignment horizontal="center"/>
    </xf>
    <xf numFmtId="3" fontId="25" fillId="0" borderId="62" xfId="1" applyNumberFormat="1" applyFont="1" applyBorder="1" applyAlignment="1">
      <alignment horizontal="center"/>
    </xf>
    <xf numFmtId="0" fontId="25" fillId="38" borderId="82" xfId="1" applyNumberFormat="1" applyFont="1" applyFill="1" applyBorder="1" applyAlignment="1">
      <alignment horizontal="center"/>
    </xf>
    <xf numFmtId="3" fontId="26" fillId="0" borderId="79" xfId="0" applyNumberFormat="1" applyFont="1" applyBorder="1" applyAlignment="1">
      <alignment horizontal="center"/>
    </xf>
    <xf numFmtId="0" fontId="26" fillId="39" borderId="79" xfId="0" applyFont="1" applyFill="1" applyBorder="1" applyAlignment="1">
      <alignment horizontal="center"/>
    </xf>
    <xf numFmtId="0" fontId="26" fillId="0" borderId="79" xfId="0" applyFont="1" applyBorder="1" applyAlignment="1">
      <alignment horizontal="center" vertical="center" wrapText="1"/>
    </xf>
    <xf numFmtId="3" fontId="25" fillId="34" borderId="65" xfId="1" applyNumberFormat="1" applyFont="1" applyFill="1" applyBorder="1" applyAlignment="1">
      <alignment horizontal="center"/>
    </xf>
    <xf numFmtId="3" fontId="25" fillId="34" borderId="74" xfId="1" applyNumberFormat="1" applyFont="1" applyFill="1" applyBorder="1" applyAlignment="1">
      <alignment horizontal="center"/>
    </xf>
    <xf numFmtId="0" fontId="26" fillId="42" borderId="59" xfId="0" applyFont="1" applyFill="1" applyBorder="1" applyAlignment="1">
      <alignment horizontal="center"/>
    </xf>
    <xf numFmtId="166" fontId="26" fillId="42" borderId="39" xfId="0" applyNumberFormat="1" applyFont="1" applyFill="1" applyBorder="1" applyAlignment="1">
      <alignment horizontal="center"/>
    </xf>
    <xf numFmtId="165" fontId="26" fillId="42" borderId="40" xfId="1" applyNumberFormat="1" applyFont="1" applyFill="1" applyBorder="1" applyAlignment="1">
      <alignment horizontal="center"/>
    </xf>
    <xf numFmtId="3" fontId="25" fillId="42" borderId="74" xfId="1" applyNumberFormat="1" applyFont="1" applyFill="1" applyBorder="1" applyAlignment="1">
      <alignment horizontal="center"/>
    </xf>
    <xf numFmtId="165" fontId="25" fillId="42" borderId="74" xfId="1" applyNumberFormat="1" applyFont="1" applyFill="1" applyBorder="1" applyAlignment="1">
      <alignment horizontal="center"/>
    </xf>
    <xf numFmtId="165" fontId="26" fillId="42" borderId="41" xfId="0" applyNumberFormat="1" applyFont="1" applyFill="1" applyBorder="1" applyAlignment="1">
      <alignment horizontal="center"/>
    </xf>
    <xf numFmtId="165" fontId="25" fillId="42" borderId="64" xfId="1" applyNumberFormat="1" applyFont="1" applyFill="1" applyBorder="1" applyAlignment="1">
      <alignment horizontal="center"/>
    </xf>
    <xf numFmtId="166" fontId="25" fillId="42" borderId="51" xfId="0" applyNumberFormat="1" applyFont="1" applyFill="1" applyBorder="1" applyAlignment="1">
      <alignment horizontal="center"/>
    </xf>
    <xf numFmtId="165" fontId="25" fillId="42" borderId="52" xfId="1" applyNumberFormat="1" applyFont="1" applyFill="1" applyBorder="1" applyAlignment="1">
      <alignment horizontal="center"/>
    </xf>
    <xf numFmtId="165" fontId="25" fillId="38" borderId="64" xfId="1" applyNumberFormat="1" applyFont="1" applyFill="1" applyBorder="1" applyAlignment="1">
      <alignment horizontal="center"/>
    </xf>
    <xf numFmtId="165" fontId="25" fillId="36" borderId="64" xfId="1" applyNumberFormat="1" applyFont="1" applyFill="1" applyBorder="1" applyAlignment="1">
      <alignment horizontal="center"/>
    </xf>
    <xf numFmtId="3" fontId="25" fillId="36" borderId="74" xfId="1" applyNumberFormat="1" applyFont="1" applyFill="1" applyBorder="1" applyAlignment="1">
      <alignment horizontal="center"/>
    </xf>
    <xf numFmtId="165" fontId="25" fillId="36" borderId="74" xfId="1" applyNumberFormat="1" applyFont="1" applyFill="1" applyBorder="1" applyAlignment="1">
      <alignment horizontal="center"/>
    </xf>
    <xf numFmtId="165" fontId="25" fillId="35" borderId="64" xfId="1" applyNumberFormat="1" applyFont="1" applyFill="1" applyBorder="1" applyAlignment="1">
      <alignment horizontal="center"/>
    </xf>
    <xf numFmtId="3" fontId="25" fillId="35" borderId="74" xfId="1" applyNumberFormat="1" applyFont="1" applyFill="1" applyBorder="1" applyAlignment="1">
      <alignment horizontal="center"/>
    </xf>
    <xf numFmtId="165" fontId="25" fillId="35" borderId="74" xfId="1" applyNumberFormat="1" applyFont="1" applyFill="1" applyBorder="1" applyAlignment="1">
      <alignment horizontal="center"/>
    </xf>
    <xf numFmtId="3" fontId="25" fillId="38" borderId="54" xfId="1" applyNumberFormat="1" applyFont="1" applyFill="1" applyBorder="1" applyAlignment="1">
      <alignment horizontal="center"/>
    </xf>
    <xf numFmtId="3" fontId="26" fillId="42" borderId="74" xfId="1" applyNumberFormat="1" applyFont="1" applyFill="1" applyBorder="1" applyAlignment="1">
      <alignment horizontal="center"/>
    </xf>
    <xf numFmtId="165" fontId="26" fillId="42" borderId="74" xfId="1" applyNumberFormat="1" applyFont="1" applyFill="1" applyBorder="1" applyAlignment="1">
      <alignment horizontal="center"/>
    </xf>
    <xf numFmtId="165" fontId="25" fillId="42" borderId="49" xfId="1" applyNumberFormat="1" applyFont="1" applyFill="1" applyBorder="1" applyAlignment="1">
      <alignment horizontal="center"/>
    </xf>
    <xf numFmtId="3" fontId="26" fillId="42" borderId="79" xfId="0" applyNumberFormat="1" applyFont="1" applyFill="1" applyBorder="1" applyAlignment="1">
      <alignment horizontal="center"/>
    </xf>
    <xf numFmtId="3" fontId="25" fillId="38" borderId="37" xfId="1" applyNumberFormat="1" applyFont="1" applyFill="1" applyBorder="1" applyAlignment="1">
      <alignment horizontal="center"/>
    </xf>
    <xf numFmtId="165" fontId="25" fillId="38" borderId="37" xfId="1" applyNumberFormat="1" applyFont="1" applyFill="1" applyBorder="1" applyAlignment="1">
      <alignment horizontal="center"/>
    </xf>
    <xf numFmtId="165" fontId="25" fillId="38" borderId="53" xfId="1" applyNumberFormat="1" applyFont="1" applyFill="1" applyBorder="1" applyAlignment="1">
      <alignment horizontal="center"/>
    </xf>
    <xf numFmtId="3" fontId="26" fillId="42" borderId="41" xfId="1" applyNumberFormat="1" applyFont="1" applyFill="1" applyBorder="1" applyAlignment="1">
      <alignment horizontal="center"/>
    </xf>
    <xf numFmtId="165" fontId="26" fillId="42" borderId="58" xfId="1" applyNumberFormat="1" applyFont="1" applyFill="1" applyBorder="1" applyAlignment="1">
      <alignment horizontal="center"/>
    </xf>
    <xf numFmtId="165" fontId="25" fillId="34" borderId="83" xfId="1" applyNumberFormat="1" applyFont="1" applyFill="1" applyBorder="1" applyAlignment="1">
      <alignment horizontal="center"/>
    </xf>
    <xf numFmtId="2" fontId="19" fillId="37" borderId="71" xfId="0" quotePrefix="1" applyNumberFormat="1" applyFont="1" applyFill="1" applyBorder="1" applyAlignment="1">
      <alignment wrapText="1"/>
    </xf>
    <xf numFmtId="0" fontId="0" fillId="37" borderId="70" xfId="0" applyFill="1" applyBorder="1"/>
    <xf numFmtId="0" fontId="21" fillId="37" borderId="70" xfId="7" applyFont="1" applyFill="1" applyBorder="1" applyAlignment="1">
      <alignment horizontal="center"/>
    </xf>
    <xf numFmtId="165" fontId="21" fillId="37" borderId="70" xfId="7" applyNumberFormat="1" applyFont="1" applyFill="1" applyBorder="1" applyAlignment="1">
      <alignment horizontal="center"/>
    </xf>
    <xf numFmtId="9" fontId="21" fillId="37" borderId="71" xfId="1" applyFont="1" applyFill="1" applyBorder="1" applyAlignment="1">
      <alignment horizontal="center"/>
    </xf>
    <xf numFmtId="3" fontId="21" fillId="0" borderId="11" xfId="7" applyNumberFormat="1" applyFont="1" applyFill="1" applyBorder="1" applyAlignment="1">
      <alignment horizontal="center"/>
    </xf>
    <xf numFmtId="0" fontId="36" fillId="43" borderId="0" xfId="43" applyFont="1" applyFill="1"/>
    <xf numFmtId="0" fontId="37" fillId="43" borderId="0" xfId="43" applyFont="1" applyFill="1"/>
    <xf numFmtId="0" fontId="37" fillId="0" borderId="0" xfId="43" applyFont="1"/>
    <xf numFmtId="0" fontId="39" fillId="0" borderId="0" xfId="43" applyFont="1"/>
    <xf numFmtId="0" fontId="40" fillId="0" borderId="0" xfId="43" applyFont="1"/>
    <xf numFmtId="0" fontId="40" fillId="0" borderId="0" xfId="43" applyFont="1" applyAlignment="1">
      <alignment horizontal="center"/>
    </xf>
    <xf numFmtId="0" fontId="41" fillId="0" borderId="0" xfId="43" applyFont="1"/>
    <xf numFmtId="165" fontId="25" fillId="34" borderId="17" xfId="1" applyNumberFormat="1" applyFont="1" applyFill="1" applyBorder="1" applyAlignment="1">
      <alignment horizontal="center"/>
    </xf>
    <xf numFmtId="165" fontId="25" fillId="35" borderId="50" xfId="1" applyNumberFormat="1" applyFont="1" applyFill="1" applyBorder="1" applyAlignment="1">
      <alignment horizontal="center"/>
    </xf>
    <xf numFmtId="165" fontId="25" fillId="36" borderId="50" xfId="1" applyNumberFormat="1" applyFont="1" applyFill="1" applyBorder="1" applyAlignment="1">
      <alignment horizontal="center"/>
    </xf>
    <xf numFmtId="165" fontId="25" fillId="42" borderId="50" xfId="1" applyNumberFormat="1" applyFont="1" applyFill="1" applyBorder="1" applyAlignment="1">
      <alignment horizontal="center"/>
    </xf>
    <xf numFmtId="165" fontId="25" fillId="38" borderId="55" xfId="1" applyNumberFormat="1" applyFont="1" applyFill="1" applyBorder="1" applyAlignment="1">
      <alignment horizontal="center"/>
    </xf>
    <xf numFmtId="165" fontId="25" fillId="42" borderId="12" xfId="1" applyNumberFormat="1" applyFont="1" applyFill="1" applyBorder="1" applyAlignment="1">
      <alignment horizontal="center"/>
    </xf>
    <xf numFmtId="0" fontId="26" fillId="0" borderId="17" xfId="0" applyFont="1" applyBorder="1" applyAlignment="1">
      <alignment horizontal="center" vertical="center" wrapText="1"/>
    </xf>
    <xf numFmtId="165" fontId="25" fillId="35" borderId="46" xfId="1" applyNumberFormat="1" applyFont="1" applyFill="1" applyBorder="1" applyAlignment="1">
      <alignment horizontal="center"/>
    </xf>
    <xf numFmtId="165" fontId="25" fillId="36" borderId="12" xfId="1" applyNumberFormat="1" applyFont="1" applyFill="1" applyBorder="1" applyAlignment="1">
      <alignment horizontal="center"/>
    </xf>
    <xf numFmtId="165" fontId="25" fillId="42" borderId="46" xfId="1" applyNumberFormat="1" applyFont="1" applyFill="1" applyBorder="1" applyAlignment="1">
      <alignment horizontal="center"/>
    </xf>
    <xf numFmtId="165" fontId="25" fillId="38" borderId="12" xfId="1" applyNumberFormat="1" applyFont="1" applyFill="1" applyBorder="1" applyAlignment="1">
      <alignment horizontal="center"/>
    </xf>
    <xf numFmtId="165" fontId="25" fillId="42" borderId="17" xfId="1" applyNumberFormat="1" applyFont="1" applyFill="1" applyBorder="1" applyAlignment="1">
      <alignment horizontal="center"/>
    </xf>
    <xf numFmtId="165" fontId="26" fillId="39" borderId="17" xfId="0" applyNumberFormat="1" applyFont="1" applyFill="1" applyBorder="1" applyAlignment="1">
      <alignment horizontal="center"/>
    </xf>
    <xf numFmtId="0" fontId="26" fillId="0" borderId="13" xfId="0" applyFont="1" applyBorder="1" applyAlignment="1">
      <alignment horizontal="center" vertical="center" wrapText="1"/>
    </xf>
    <xf numFmtId="165" fontId="25" fillId="34" borderId="84" xfId="1" applyNumberFormat="1" applyFont="1" applyFill="1" applyBorder="1" applyAlignment="1">
      <alignment horizontal="center"/>
    </xf>
    <xf numFmtId="165" fontId="25" fillId="35" borderId="12" xfId="1" applyNumberFormat="1" applyFont="1" applyFill="1" applyBorder="1" applyAlignment="1">
      <alignment horizontal="center"/>
    </xf>
    <xf numFmtId="165" fontId="25" fillId="36" borderId="46" xfId="1" applyNumberFormat="1" applyFont="1" applyFill="1" applyBorder="1" applyAlignment="1">
      <alignment horizontal="center"/>
    </xf>
    <xf numFmtId="165" fontId="26" fillId="42" borderId="38" xfId="0" applyNumberFormat="1" applyFont="1" applyFill="1" applyBorder="1" applyAlignment="1">
      <alignment horizontal="center"/>
    </xf>
    <xf numFmtId="165" fontId="26" fillId="39" borderId="41" xfId="0" applyNumberFormat="1" applyFont="1" applyFill="1" applyBorder="1" applyAlignment="1">
      <alignment horizontal="center"/>
    </xf>
    <xf numFmtId="0" fontId="25" fillId="0" borderId="41" xfId="0" applyFont="1" applyBorder="1"/>
    <xf numFmtId="0" fontId="0" fillId="39" borderId="41" xfId="0" applyFill="1" applyBorder="1"/>
    <xf numFmtId="0" fontId="0" fillId="39" borderId="78" xfId="0" applyFill="1" applyBorder="1"/>
    <xf numFmtId="0" fontId="25" fillId="0" borderId="34" xfId="0" applyFont="1" applyBorder="1" applyAlignment="1">
      <alignment horizontal="center"/>
    </xf>
    <xf numFmtId="165" fontId="0" fillId="34" borderId="37" xfId="0" applyNumberFormat="1" applyFill="1" applyBorder="1" applyAlignment="1">
      <alignment horizontal="center"/>
    </xf>
    <xf numFmtId="165" fontId="0" fillId="36" borderId="78" xfId="0" applyNumberFormat="1" applyFill="1" applyBorder="1" applyAlignment="1">
      <alignment horizontal="center"/>
    </xf>
    <xf numFmtId="165" fontId="0" fillId="38" borderId="78" xfId="0" applyNumberFormat="1" applyFill="1" applyBorder="1" applyAlignment="1">
      <alignment horizontal="center"/>
    </xf>
    <xf numFmtId="165" fontId="0" fillId="0" borderId="41" xfId="0" applyNumberFormat="1" applyBorder="1"/>
    <xf numFmtId="165" fontId="0" fillId="36" borderId="78" xfId="0" applyNumberFormat="1" applyFill="1" applyBorder="1"/>
    <xf numFmtId="0" fontId="0" fillId="38" borderId="0" xfId="0" applyFill="1" applyAlignment="1">
      <alignment wrapText="1"/>
    </xf>
    <xf numFmtId="165" fontId="0" fillId="34" borderId="78" xfId="0" applyNumberFormat="1" applyFill="1" applyBorder="1"/>
    <xf numFmtId="165" fontId="0" fillId="38" borderId="54" xfId="0" applyNumberFormat="1" applyFill="1" applyBorder="1"/>
    <xf numFmtId="165" fontId="0" fillId="0" borderId="49" xfId="0" applyNumberFormat="1" applyBorder="1"/>
    <xf numFmtId="165" fontId="0" fillId="36" borderId="49" xfId="0" applyNumberFormat="1" applyFill="1" applyBorder="1"/>
    <xf numFmtId="165" fontId="0" fillId="35" borderId="49" xfId="0" applyNumberFormat="1" applyFill="1" applyBorder="1"/>
    <xf numFmtId="165" fontId="25" fillId="38" borderId="54" xfId="0" applyNumberFormat="1" applyFont="1" applyFill="1" applyBorder="1"/>
    <xf numFmtId="165" fontId="0" fillId="35" borderId="45" xfId="0" applyNumberFormat="1" applyFill="1" applyBorder="1"/>
    <xf numFmtId="165" fontId="0" fillId="34" borderId="83" xfId="0" applyNumberFormat="1" applyFill="1" applyBorder="1"/>
    <xf numFmtId="165" fontId="0" fillId="0" borderId="49" xfId="0" applyNumberFormat="1" applyBorder="1" applyAlignment="1">
      <alignment horizontal="center"/>
    </xf>
    <xf numFmtId="165" fontId="0" fillId="35" borderId="49" xfId="0" applyNumberFormat="1" applyFill="1" applyBorder="1" applyAlignment="1">
      <alignment horizontal="center"/>
    </xf>
    <xf numFmtId="0" fontId="0" fillId="0" borderId="12" xfId="0" applyBorder="1"/>
    <xf numFmtId="2" fontId="30" fillId="37" borderId="0" xfId="0" applyNumberFormat="1" applyFont="1" applyFill="1" applyAlignment="1">
      <alignment horizontal="left"/>
    </xf>
    <xf numFmtId="0" fontId="0" fillId="37" borderId="85" xfId="0" applyFill="1" applyBorder="1"/>
    <xf numFmtId="0" fontId="0" fillId="34" borderId="11" xfId="0" applyFill="1" applyBorder="1"/>
    <xf numFmtId="0" fontId="0" fillId="36" borderId="11" xfId="0" applyFill="1" applyBorder="1"/>
    <xf numFmtId="0" fontId="0" fillId="35" borderId="11" xfId="0" applyFill="1" applyBorder="1"/>
    <xf numFmtId="0" fontId="0" fillId="38" borderId="11" xfId="0" applyFill="1" applyBorder="1"/>
    <xf numFmtId="0" fontId="0" fillId="0" borderId="11" xfId="0" applyBorder="1"/>
    <xf numFmtId="0" fontId="30" fillId="37" borderId="86" xfId="0" applyFont="1" applyFill="1" applyBorder="1"/>
    <xf numFmtId="0" fontId="30" fillId="34" borderId="87" xfId="0" applyFont="1" applyFill="1" applyBorder="1"/>
    <xf numFmtId="0" fontId="30" fillId="36" borderId="87" xfId="0" applyFont="1" applyFill="1" applyBorder="1"/>
    <xf numFmtId="0" fontId="30" fillId="35" borderId="87" xfId="0" applyFont="1" applyFill="1" applyBorder="1"/>
    <xf numFmtId="0" fontId="30" fillId="38" borderId="87" xfId="0" applyFont="1" applyFill="1" applyBorder="1"/>
    <xf numFmtId="0" fontId="30" fillId="0" borderId="87" xfId="0" applyFont="1" applyBorder="1"/>
    <xf numFmtId="3" fontId="21" fillId="37" borderId="85" xfId="7" applyNumberFormat="1" applyFont="1" applyFill="1" applyBorder="1" applyAlignment="1">
      <alignment horizontal="center"/>
    </xf>
    <xf numFmtId="3" fontId="21" fillId="34" borderId="11" xfId="7" applyNumberFormat="1" applyFont="1" applyFill="1" applyBorder="1" applyAlignment="1">
      <alignment horizontal="center"/>
    </xf>
    <xf numFmtId="3" fontId="21" fillId="36" borderId="11" xfId="7" applyNumberFormat="1" applyFont="1" applyFill="1" applyBorder="1" applyAlignment="1">
      <alignment horizontal="center"/>
    </xf>
    <xf numFmtId="3" fontId="21" fillId="35" borderId="11" xfId="7" applyNumberFormat="1" applyFont="1" applyFill="1" applyBorder="1" applyAlignment="1">
      <alignment horizontal="center"/>
    </xf>
    <xf numFmtId="3" fontId="21" fillId="38" borderId="11" xfId="7" applyNumberFormat="1" applyFont="1" applyFill="1" applyBorder="1" applyAlignment="1">
      <alignment horizontal="center"/>
    </xf>
    <xf numFmtId="3" fontId="19" fillId="37" borderId="85" xfId="0" quotePrefix="1" applyNumberFormat="1" applyFont="1" applyFill="1" applyBorder="1" applyAlignment="1">
      <alignment horizontal="center" wrapText="1"/>
    </xf>
    <xf numFmtId="3" fontId="19" fillId="34" borderId="11" xfId="0" quotePrefix="1" applyNumberFormat="1" applyFont="1" applyFill="1" applyBorder="1" applyAlignment="1">
      <alignment horizontal="center"/>
    </xf>
    <xf numFmtId="3" fontId="19" fillId="36" borderId="11" xfId="0" quotePrefix="1" applyNumberFormat="1" applyFont="1" applyFill="1" applyBorder="1" applyAlignment="1">
      <alignment horizontal="center"/>
    </xf>
    <xf numFmtId="3" fontId="19" fillId="35" borderId="11" xfId="0" quotePrefix="1" applyNumberFormat="1" applyFont="1" applyFill="1" applyBorder="1" applyAlignment="1">
      <alignment horizontal="center"/>
    </xf>
    <xf numFmtId="3" fontId="19" fillId="38" borderId="11" xfId="0" quotePrefix="1" applyNumberFormat="1" applyFont="1" applyFill="1" applyBorder="1" applyAlignment="1">
      <alignment horizontal="center"/>
    </xf>
    <xf numFmtId="3" fontId="19" fillId="0" borderId="11" xfId="0" quotePrefix="1" applyNumberFormat="1" applyFont="1" applyBorder="1" applyAlignment="1">
      <alignment horizontal="center"/>
    </xf>
    <xf numFmtId="10" fontId="21" fillId="37" borderId="85" xfId="7" quotePrefix="1" applyNumberFormat="1" applyFont="1" applyFill="1" applyBorder="1" applyAlignment="1">
      <alignment horizontal="center" wrapText="1"/>
    </xf>
    <xf numFmtId="10" fontId="21" fillId="34" borderId="11" xfId="7" quotePrefix="1" applyNumberFormat="1" applyFont="1" applyFill="1" applyBorder="1" applyAlignment="1">
      <alignment horizontal="center" wrapText="1"/>
    </xf>
    <xf numFmtId="10" fontId="21" fillId="36" borderId="11" xfId="7" quotePrefix="1" applyNumberFormat="1" applyFont="1" applyFill="1" applyBorder="1" applyAlignment="1">
      <alignment horizontal="center" wrapText="1"/>
    </xf>
    <xf numFmtId="10" fontId="21" fillId="35" borderId="11" xfId="7" quotePrefix="1" applyNumberFormat="1" applyFont="1" applyFill="1" applyBorder="1" applyAlignment="1">
      <alignment horizontal="center" wrapText="1"/>
    </xf>
    <xf numFmtId="10" fontId="21" fillId="38" borderId="11" xfId="7" quotePrefix="1" applyNumberFormat="1" applyFont="1" applyFill="1" applyBorder="1" applyAlignment="1">
      <alignment horizontal="center" wrapText="1"/>
    </xf>
    <xf numFmtId="10" fontId="21" fillId="0" borderId="11" xfId="7" quotePrefix="1" applyNumberFormat="1" applyFont="1" applyFill="1" applyBorder="1" applyAlignment="1">
      <alignment horizontal="center" wrapText="1"/>
    </xf>
    <xf numFmtId="165" fontId="21" fillId="37" borderId="85" xfId="7" applyNumberFormat="1" applyFont="1" applyFill="1" applyBorder="1" applyAlignment="1">
      <alignment horizontal="center"/>
    </xf>
    <xf numFmtId="165" fontId="21" fillId="34" borderId="11" xfId="1" applyNumberFormat="1" applyFont="1" applyFill="1" applyBorder="1" applyAlignment="1">
      <alignment horizontal="center"/>
    </xf>
    <xf numFmtId="165" fontId="21" fillId="36" borderId="11" xfId="1" applyNumberFormat="1" applyFont="1" applyFill="1" applyBorder="1" applyAlignment="1">
      <alignment horizontal="center"/>
    </xf>
    <xf numFmtId="165" fontId="21" fillId="35" borderId="11" xfId="1" applyNumberFormat="1" applyFont="1" applyFill="1" applyBorder="1" applyAlignment="1">
      <alignment horizontal="center"/>
    </xf>
    <xf numFmtId="165" fontId="21" fillId="38" borderId="11" xfId="1" applyNumberFormat="1" applyFont="1" applyFill="1" applyBorder="1" applyAlignment="1">
      <alignment horizontal="center"/>
    </xf>
    <xf numFmtId="165" fontId="21" fillId="0" borderId="11" xfId="1" applyNumberFormat="1" applyFont="1" applyFill="1" applyBorder="1" applyAlignment="1">
      <alignment horizontal="center"/>
    </xf>
    <xf numFmtId="0" fontId="30" fillId="37" borderId="88" xfId="0" applyFont="1" applyFill="1" applyBorder="1"/>
    <xf numFmtId="0" fontId="30" fillId="34" borderId="36" xfId="0" applyFont="1" applyFill="1" applyBorder="1"/>
    <xf numFmtId="0" fontId="30" fillId="36" borderId="36" xfId="0" applyFont="1" applyFill="1" applyBorder="1"/>
    <xf numFmtId="0" fontId="30" fillId="35" borderId="36" xfId="0" applyFont="1" applyFill="1" applyBorder="1"/>
    <xf numFmtId="0" fontId="0" fillId="36" borderId="36" xfId="0" applyFill="1" applyBorder="1"/>
    <xf numFmtId="0" fontId="0" fillId="38" borderId="36" xfId="0" applyFill="1" applyBorder="1"/>
    <xf numFmtId="0" fontId="0" fillId="0" borderId="36" xfId="0" applyBorder="1"/>
    <xf numFmtId="0" fontId="0" fillId="35" borderId="36" xfId="0" applyFill="1" applyBorder="1"/>
    <xf numFmtId="0" fontId="0" fillId="34" borderId="36" xfId="0" applyFill="1" applyBorder="1"/>
    <xf numFmtId="0" fontId="0" fillId="37" borderId="86" xfId="0" applyFill="1" applyBorder="1"/>
    <xf numFmtId="0" fontId="0" fillId="34" borderId="87" xfId="0" applyFill="1" applyBorder="1"/>
    <xf numFmtId="0" fontId="0" fillId="36" borderId="87" xfId="0" applyFill="1" applyBorder="1"/>
    <xf numFmtId="0" fontId="0" fillId="35" borderId="87" xfId="0" applyFill="1" applyBorder="1"/>
    <xf numFmtId="0" fontId="0" fillId="38" borderId="87" xfId="0" applyFill="1" applyBorder="1"/>
    <xf numFmtId="0" fontId="0" fillId="0" borderId="87" xfId="0" applyBorder="1"/>
    <xf numFmtId="167" fontId="21" fillId="36" borderId="64" xfId="0" applyNumberFormat="1" applyFont="1" applyFill="1" applyBorder="1" applyAlignment="1">
      <alignment horizontal="center"/>
    </xf>
    <xf numFmtId="3" fontId="21" fillId="37" borderId="88" xfId="7" quotePrefix="1" applyNumberFormat="1" applyFont="1" applyFill="1" applyBorder="1" applyAlignment="1">
      <alignment horizontal="center" vertical="center" wrapText="1"/>
    </xf>
    <xf numFmtId="3" fontId="19" fillId="34" borderId="36" xfId="0" quotePrefix="1" applyNumberFormat="1" applyFont="1" applyFill="1" applyBorder="1" applyAlignment="1">
      <alignment horizontal="center" vertical="center"/>
    </xf>
    <xf numFmtId="3" fontId="19" fillId="36" borderId="36" xfId="0" quotePrefix="1" applyNumberFormat="1" applyFont="1" applyFill="1" applyBorder="1" applyAlignment="1">
      <alignment horizontal="center" vertical="center"/>
    </xf>
    <xf numFmtId="3" fontId="19" fillId="35" borderId="36" xfId="0" quotePrefix="1" applyNumberFormat="1" applyFont="1" applyFill="1" applyBorder="1" applyAlignment="1">
      <alignment horizontal="center" vertical="center"/>
    </xf>
    <xf numFmtId="3" fontId="19" fillId="36" borderId="36" xfId="0" applyNumberFormat="1" applyFont="1" applyFill="1" applyBorder="1" applyAlignment="1">
      <alignment horizontal="center" vertical="center"/>
    </xf>
    <xf numFmtId="0" fontId="0" fillId="36" borderId="36" xfId="0" applyFill="1" applyBorder="1" applyAlignment="1">
      <alignment horizontal="center" vertical="center"/>
    </xf>
    <xf numFmtId="0" fontId="0" fillId="38" borderId="36" xfId="0" applyFill="1" applyBorder="1" applyAlignment="1">
      <alignment horizontal="center" vertical="center"/>
    </xf>
    <xf numFmtId="0" fontId="0" fillId="0" borderId="36" xfId="0" applyBorder="1" applyAlignment="1">
      <alignment horizontal="center" vertical="center"/>
    </xf>
    <xf numFmtId="0" fontId="0" fillId="35" borderId="36" xfId="0" applyFill="1" applyBorder="1" applyAlignment="1">
      <alignment horizontal="center" vertical="center"/>
    </xf>
    <xf numFmtId="1" fontId="0" fillId="36" borderId="36" xfId="0" applyNumberFormat="1" applyFill="1" applyBorder="1" applyAlignment="1">
      <alignment horizontal="center" vertical="center"/>
    </xf>
    <xf numFmtId="0" fontId="0" fillId="34" borderId="36" xfId="0" applyFill="1" applyBorder="1" applyAlignment="1">
      <alignment horizontal="center" vertical="center"/>
    </xf>
    <xf numFmtId="1" fontId="0" fillId="0" borderId="36" xfId="0" applyNumberFormat="1" applyBorder="1" applyAlignment="1">
      <alignment horizontal="center" vertical="center"/>
    </xf>
    <xf numFmtId="3" fontId="21" fillId="37" borderId="88" xfId="7" quotePrefix="1" applyNumberFormat="1" applyFont="1" applyFill="1" applyBorder="1" applyAlignment="1">
      <alignment horizontal="center" wrapText="1"/>
    </xf>
    <xf numFmtId="3" fontId="19" fillId="34" borderId="36" xfId="0" quotePrefix="1" applyNumberFormat="1" applyFont="1" applyFill="1" applyBorder="1" applyAlignment="1">
      <alignment horizontal="center"/>
    </xf>
    <xf numFmtId="3" fontId="19" fillId="36" borderId="36" xfId="0" quotePrefix="1" applyNumberFormat="1" applyFont="1" applyFill="1" applyBorder="1" applyAlignment="1">
      <alignment horizontal="center"/>
    </xf>
    <xf numFmtId="3" fontId="19" fillId="35" borderId="36" xfId="0" quotePrefix="1" applyNumberFormat="1" applyFont="1" applyFill="1" applyBorder="1" applyAlignment="1">
      <alignment horizontal="center"/>
    </xf>
    <xf numFmtId="3" fontId="19" fillId="36" borderId="36" xfId="0" applyNumberFormat="1" applyFont="1" applyFill="1" applyBorder="1" applyAlignment="1">
      <alignment horizontal="center"/>
    </xf>
    <xf numFmtId="0" fontId="0" fillId="36" borderId="36" xfId="0" applyFill="1" applyBorder="1" applyAlignment="1">
      <alignment horizontal="center"/>
    </xf>
    <xf numFmtId="0" fontId="0" fillId="38" borderId="36" xfId="0" applyFill="1" applyBorder="1" applyAlignment="1">
      <alignment horizontal="center"/>
    </xf>
    <xf numFmtId="0" fontId="0" fillId="35" borderId="36" xfId="0" applyFill="1" applyBorder="1" applyAlignment="1">
      <alignment horizontal="center"/>
    </xf>
    <xf numFmtId="1" fontId="0" fillId="36" borderId="36" xfId="0" applyNumberFormat="1" applyFill="1" applyBorder="1" applyAlignment="1">
      <alignment horizontal="center"/>
    </xf>
    <xf numFmtId="0" fontId="0" fillId="34" borderId="36" xfId="0" applyFill="1" applyBorder="1" applyAlignment="1">
      <alignment horizontal="center"/>
    </xf>
    <xf numFmtId="1" fontId="0" fillId="0" borderId="36" xfId="0" applyNumberFormat="1" applyBorder="1" applyAlignment="1">
      <alignment horizontal="center"/>
    </xf>
    <xf numFmtId="0" fontId="30" fillId="0" borderId="29" xfId="0" applyFont="1" applyBorder="1"/>
    <xf numFmtId="3" fontId="21" fillId="44" borderId="11" xfId="7" applyNumberFormat="1" applyFont="1" applyFill="1" applyBorder="1" applyAlignment="1">
      <alignment horizontal="center"/>
    </xf>
    <xf numFmtId="0" fontId="37" fillId="0" borderId="0" xfId="43" applyFont="1"/>
    <xf numFmtId="0" fontId="38" fillId="0" borderId="0" xfId="43" applyFont="1"/>
    <xf numFmtId="0" fontId="41" fillId="0" borderId="0" xfId="43" applyFont="1"/>
    <xf numFmtId="0" fontId="23" fillId="0" borderId="0" xfId="43" applyFont="1"/>
    <xf numFmtId="0" fontId="39" fillId="0" borderId="0" xfId="43" applyFont="1"/>
    <xf numFmtId="0" fontId="42" fillId="44" borderId="60" xfId="0" applyFont="1" applyFill="1" applyBorder="1" applyAlignment="1">
      <alignment horizontal="left" vertical="center" wrapText="1"/>
    </xf>
    <xf numFmtId="0" fontId="27" fillId="44" borderId="61" xfId="0" applyFont="1" applyFill="1" applyBorder="1" applyAlignment="1">
      <alignment horizontal="left" vertical="center" wrapText="1"/>
    </xf>
    <xf numFmtId="0" fontId="27" fillId="44" borderId="62" xfId="0" applyFont="1" applyFill="1" applyBorder="1" applyAlignment="1">
      <alignment horizontal="left" vertical="center" wrapText="1"/>
    </xf>
    <xf numFmtId="0" fontId="27" fillId="44" borderId="10" xfId="0" applyFont="1" applyFill="1" applyBorder="1" applyAlignment="1">
      <alignment horizontal="left" vertical="center" wrapText="1"/>
    </xf>
    <xf numFmtId="0" fontId="27" fillId="44" borderId="0" xfId="0" applyFont="1" applyFill="1" applyAlignment="1">
      <alignment horizontal="left" vertical="center" wrapText="1"/>
    </xf>
    <xf numFmtId="0" fontId="27" fillId="44" borderId="11" xfId="0" applyFont="1" applyFill="1" applyBorder="1" applyAlignment="1">
      <alignment horizontal="left" vertical="center" wrapText="1"/>
    </xf>
    <xf numFmtId="0" fontId="27" fillId="44" borderId="63" xfId="0" applyFont="1" applyFill="1" applyBorder="1" applyAlignment="1">
      <alignment horizontal="left" vertical="center" wrapText="1"/>
    </xf>
    <xf numFmtId="0" fontId="27" fillId="44" borderId="64" xfId="0" applyFont="1" applyFill="1" applyBorder="1" applyAlignment="1">
      <alignment horizontal="left" vertical="center" wrapText="1"/>
    </xf>
    <xf numFmtId="0" fontId="27" fillId="44" borderId="65" xfId="0" applyFont="1" applyFill="1" applyBorder="1" applyAlignment="1">
      <alignment horizontal="left" vertical="center" wrapText="1"/>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6" fillId="40" borderId="59" xfId="0" applyFont="1" applyFill="1" applyBorder="1" applyAlignment="1">
      <alignment horizontal="center" vertical="center"/>
    </xf>
    <xf numFmtId="0" fontId="26" fillId="40" borderId="58" xfId="0" applyFont="1" applyFill="1" applyBorder="1" applyAlignment="1">
      <alignment horizontal="center" vertical="center"/>
    </xf>
    <xf numFmtId="0" fontId="26" fillId="40" borderId="38" xfId="0" applyFont="1" applyFill="1" applyBorder="1" applyAlignment="1">
      <alignment horizontal="center" vertical="center" wrapText="1"/>
    </xf>
    <xf numFmtId="0" fontId="26" fillId="40" borderId="59" xfId="0" applyFont="1" applyFill="1" applyBorder="1" applyAlignment="1">
      <alignment horizontal="center" vertical="center" wrapText="1"/>
    </xf>
    <xf numFmtId="0" fontId="27" fillId="38" borderId="60" xfId="0" applyFont="1" applyFill="1" applyBorder="1" applyAlignment="1">
      <alignment horizontal="left" vertical="center" wrapText="1"/>
    </xf>
    <xf numFmtId="0" fontId="27" fillId="38" borderId="61" xfId="0" applyFont="1" applyFill="1" applyBorder="1" applyAlignment="1">
      <alignment horizontal="left" vertical="center" wrapText="1"/>
    </xf>
    <xf numFmtId="0" fontId="27" fillId="38" borderId="62" xfId="0" applyFont="1" applyFill="1" applyBorder="1" applyAlignment="1">
      <alignment horizontal="left" vertical="center" wrapText="1"/>
    </xf>
    <xf numFmtId="0" fontId="27" fillId="38" borderId="10" xfId="0" applyFont="1" applyFill="1" applyBorder="1" applyAlignment="1">
      <alignment horizontal="left" vertical="center" wrapText="1"/>
    </xf>
    <xf numFmtId="0" fontId="27" fillId="38" borderId="0" xfId="0" applyFont="1" applyFill="1" applyAlignment="1">
      <alignment horizontal="left" vertical="center" wrapText="1"/>
    </xf>
    <xf numFmtId="0" fontId="27" fillId="38" borderId="11" xfId="0" applyFont="1" applyFill="1" applyBorder="1" applyAlignment="1">
      <alignment horizontal="left" vertical="center" wrapText="1"/>
    </xf>
    <xf numFmtId="0" fontId="27" fillId="38" borderId="63" xfId="0" applyFont="1" applyFill="1" applyBorder="1" applyAlignment="1">
      <alignment horizontal="left" vertical="center" wrapText="1"/>
    </xf>
    <xf numFmtId="0" fontId="27" fillId="38" borderId="64" xfId="0" applyFont="1" applyFill="1" applyBorder="1" applyAlignment="1">
      <alignment horizontal="left" vertical="center" wrapText="1"/>
    </xf>
    <xf numFmtId="0" fontId="27" fillId="38" borderId="65" xfId="0" applyFont="1" applyFill="1" applyBorder="1" applyAlignment="1">
      <alignment horizontal="left" vertical="center" wrapText="1"/>
    </xf>
    <xf numFmtId="0" fontId="30" fillId="34" borderId="0" xfId="0" applyFont="1" applyFill="1" applyBorder="1"/>
    <xf numFmtId="167" fontId="21" fillId="0" borderId="0" xfId="0" applyNumberFormat="1" applyFont="1" applyBorder="1" applyAlignment="1">
      <alignment horizontal="center"/>
    </xf>
    <xf numFmtId="0" fontId="0" fillId="0" borderId="0" xfId="0" applyBorder="1"/>
    <xf numFmtId="2" fontId="0" fillId="0" borderId="0" xfId="0" applyNumberFormat="1" applyBorder="1"/>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B2765161-B36B-4D68-8FA7-AD0525C65579}"/>
    <cellStyle name="Comma 3" xfId="46" xr:uid="{CBBE7A42-E4C6-4E58-955C-ED687DC82A6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2" xfId="43" xr:uid="{00000000-0005-0000-0000-000026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orealisdata.ca/dataset.xhtml?persistentId=doi:10.5683/SP/EUG3DT" TargetMode="External"/><Relationship Id="rId2" Type="http://schemas.openxmlformats.org/officeDocument/2006/relationships/hyperlink" Target="https://japr.homestead.com/Gordon_FinalVersion131216.pdf" TargetMode="External"/><Relationship Id="rId1" Type="http://schemas.openxmlformats.org/officeDocument/2006/relationships/hyperlink" Target="https://www.canadiansuburbs.ca/wp-content/uploads/2022/03/Still_Suburban_Monograph_2016.pdf" TargetMode="External"/><Relationship Id="rId6" Type="http://schemas.openxmlformats.org/officeDocument/2006/relationships/hyperlink" Target="http://www.canadiansuburbs.ca/" TargetMode="External"/><Relationship Id="rId5" Type="http://schemas.openxmlformats.org/officeDocument/2006/relationships/hyperlink" Target="https://datacentre.chass.utoronto.ca/" TargetMode="External"/><Relationship Id="rId4" Type="http://schemas.openxmlformats.org/officeDocument/2006/relationships/hyperlink" Target="https://www12.statcan.gc.ca/census-recensement/2021/dp-pd/prof/details/download-telecharger.cfm?Lan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F227B-9410-48AB-9E47-D64E56C6D8E4}">
  <dimension ref="A1:M45"/>
  <sheetViews>
    <sheetView workbookViewId="0">
      <selection activeCell="R17" sqref="R17"/>
    </sheetView>
  </sheetViews>
  <sheetFormatPr defaultRowHeight="15"/>
  <sheetData>
    <row r="1" spans="1:13">
      <c r="A1" s="348" t="s">
        <v>306</v>
      </c>
      <c r="B1" s="349"/>
      <c r="C1" s="350"/>
      <c r="D1" s="350"/>
      <c r="E1" s="350"/>
      <c r="F1" s="350"/>
      <c r="G1" s="350"/>
      <c r="H1" s="350"/>
      <c r="I1" s="350"/>
      <c r="J1" s="350"/>
      <c r="K1" s="350"/>
      <c r="L1" s="350"/>
      <c r="M1" s="350"/>
    </row>
    <row r="2" spans="1:13">
      <c r="A2" s="473" t="s">
        <v>605</v>
      </c>
      <c r="B2" s="473"/>
      <c r="C2" s="473"/>
      <c r="D2" s="473"/>
      <c r="E2" s="473"/>
      <c r="F2" s="473"/>
      <c r="G2" s="350"/>
      <c r="H2" s="350"/>
      <c r="I2" s="350"/>
      <c r="J2" s="350"/>
      <c r="K2" s="350"/>
      <c r="L2" s="350"/>
      <c r="M2" s="350"/>
    </row>
    <row r="3" spans="1:13">
      <c r="A3" s="472" t="s">
        <v>606</v>
      </c>
      <c r="B3" s="472"/>
      <c r="C3" s="472"/>
      <c r="D3" s="350"/>
      <c r="E3" s="350"/>
      <c r="F3" s="350"/>
      <c r="G3" s="350"/>
      <c r="H3" s="350"/>
      <c r="I3" s="350"/>
      <c r="J3" s="350"/>
      <c r="K3" s="350"/>
      <c r="L3" s="350"/>
      <c r="M3" s="350"/>
    </row>
    <row r="4" spans="1:13">
      <c r="A4" s="472" t="s">
        <v>607</v>
      </c>
      <c r="B4" s="472"/>
      <c r="C4" s="472"/>
      <c r="D4" s="472"/>
      <c r="E4" s="472"/>
      <c r="F4" s="472"/>
      <c r="G4" s="472"/>
      <c r="H4" s="350"/>
      <c r="I4" s="350"/>
      <c r="J4" s="350"/>
      <c r="K4" s="350"/>
      <c r="L4" s="350"/>
      <c r="M4" s="350"/>
    </row>
    <row r="5" spans="1:13">
      <c r="A5" s="472" t="s">
        <v>608</v>
      </c>
      <c r="B5" s="472"/>
      <c r="C5" s="472"/>
      <c r="D5" s="472"/>
      <c r="E5" s="472"/>
      <c r="F5" s="472"/>
      <c r="G5" s="350"/>
      <c r="H5" s="350"/>
      <c r="I5" s="350"/>
      <c r="J5" s="350"/>
      <c r="K5" s="350"/>
      <c r="L5" s="350"/>
      <c r="M5" s="350"/>
    </row>
    <row r="6" spans="1:13">
      <c r="A6" s="472" t="s">
        <v>609</v>
      </c>
      <c r="B6" s="472"/>
      <c r="C6" s="472"/>
      <c r="D6" s="472"/>
      <c r="E6" s="350"/>
      <c r="F6" s="350"/>
      <c r="G6" s="350"/>
      <c r="H6" s="350"/>
      <c r="I6" s="350"/>
      <c r="J6" s="350"/>
      <c r="K6" s="350"/>
      <c r="L6" s="350"/>
      <c r="M6" s="350"/>
    </row>
    <row r="7" spans="1:13">
      <c r="A7" s="472" t="s">
        <v>610</v>
      </c>
      <c r="B7" s="472"/>
      <c r="C7" s="350"/>
      <c r="D7" s="350"/>
      <c r="E7" s="350"/>
      <c r="F7" s="350"/>
      <c r="G7" s="350"/>
      <c r="H7" s="350"/>
      <c r="I7" s="350"/>
      <c r="J7" s="350"/>
      <c r="K7" s="350"/>
      <c r="L7" s="350"/>
      <c r="M7" s="350"/>
    </row>
    <row r="8" spans="1:13">
      <c r="A8" s="472" t="s">
        <v>611</v>
      </c>
      <c r="B8" s="472"/>
      <c r="C8" s="472"/>
      <c r="D8" s="472"/>
      <c r="E8" s="350"/>
      <c r="F8" s="350"/>
      <c r="G8" s="350"/>
      <c r="H8" s="350"/>
      <c r="I8" s="350"/>
      <c r="J8" s="350"/>
      <c r="K8" s="350"/>
      <c r="L8" s="350"/>
      <c r="M8" s="350"/>
    </row>
    <row r="9" spans="1:13">
      <c r="A9" s="350"/>
      <c r="B9" s="350"/>
      <c r="C9" s="350"/>
      <c r="D9" s="350"/>
      <c r="E9" s="350"/>
      <c r="F9" s="350"/>
      <c r="G9" s="350"/>
      <c r="H9" s="350"/>
      <c r="I9" s="350"/>
      <c r="J9" s="350"/>
      <c r="K9" s="350"/>
      <c r="L9" s="350"/>
      <c r="M9" s="350"/>
    </row>
    <row r="10" spans="1:13">
      <c r="A10" s="348" t="s">
        <v>612</v>
      </c>
      <c r="B10" s="349"/>
      <c r="C10" s="350"/>
      <c r="D10" s="350"/>
      <c r="E10" s="350"/>
      <c r="F10" s="350"/>
      <c r="G10" s="350"/>
      <c r="H10" s="350"/>
      <c r="I10" s="350"/>
      <c r="J10" s="350"/>
      <c r="K10" s="350"/>
      <c r="L10" s="350"/>
      <c r="M10" s="350"/>
    </row>
    <row r="11" spans="1:13">
      <c r="A11" s="476" t="s">
        <v>613</v>
      </c>
      <c r="B11" s="476"/>
      <c r="C11" s="476"/>
      <c r="D11" s="476"/>
      <c r="E11" s="476"/>
      <c r="F11" s="352"/>
      <c r="G11" s="352"/>
      <c r="H11" s="352"/>
      <c r="I11" s="352"/>
      <c r="J11" s="352"/>
      <c r="K11" s="350"/>
      <c r="L11" s="350"/>
      <c r="M11" s="350"/>
    </row>
    <row r="12" spans="1:13">
      <c r="A12" s="476" t="s">
        <v>614</v>
      </c>
      <c r="B12" s="476"/>
      <c r="C12" s="476"/>
      <c r="D12" s="476"/>
      <c r="E12" s="476"/>
      <c r="F12" s="476"/>
      <c r="G12" s="476"/>
      <c r="H12" s="476"/>
      <c r="I12" s="352"/>
      <c r="J12" s="352"/>
      <c r="K12" s="352"/>
      <c r="L12" s="352"/>
      <c r="M12" s="352"/>
    </row>
    <row r="13" spans="1:13">
      <c r="A13" s="476" t="s">
        <v>615</v>
      </c>
      <c r="B13" s="476"/>
      <c r="C13" s="476"/>
      <c r="D13" s="476"/>
      <c r="E13" s="476"/>
      <c r="F13" s="476"/>
      <c r="G13" s="476"/>
      <c r="H13" s="476"/>
      <c r="I13" s="476"/>
      <c r="J13" s="476"/>
      <c r="K13" s="476"/>
      <c r="L13" s="476"/>
      <c r="M13" s="352"/>
    </row>
    <row r="14" spans="1:13">
      <c r="A14" s="476" t="s">
        <v>616</v>
      </c>
      <c r="B14" s="476"/>
      <c r="C14" s="476"/>
      <c r="D14" s="476"/>
      <c r="E14" s="476"/>
      <c r="F14" s="476"/>
      <c r="G14" s="476"/>
      <c r="H14" s="476"/>
      <c r="I14" s="476"/>
      <c r="J14" s="476"/>
      <c r="K14" s="476"/>
      <c r="L14" s="352"/>
      <c r="M14" s="352"/>
    </row>
    <row r="15" spans="1:13">
      <c r="A15" s="476" t="s">
        <v>307</v>
      </c>
      <c r="B15" s="476"/>
      <c r="C15" s="476"/>
      <c r="D15" s="476"/>
      <c r="E15" s="476"/>
      <c r="F15" s="476"/>
      <c r="G15" s="476"/>
      <c r="H15" s="476"/>
      <c r="I15" s="353"/>
      <c r="J15" s="353"/>
      <c r="K15" s="353"/>
      <c r="L15" s="353"/>
      <c r="M15" s="353"/>
    </row>
    <row r="16" spans="1:13">
      <c r="A16" s="351"/>
      <c r="B16" s="353"/>
      <c r="C16" s="353"/>
      <c r="D16" s="353"/>
      <c r="E16" s="353"/>
      <c r="F16" s="353"/>
      <c r="G16" s="353"/>
      <c r="H16" s="353"/>
      <c r="I16" s="353"/>
      <c r="J16" s="353"/>
      <c r="K16" s="353"/>
      <c r="L16" s="353"/>
      <c r="M16" s="353"/>
    </row>
    <row r="17" spans="1:13">
      <c r="A17" s="472" t="s">
        <v>617</v>
      </c>
      <c r="B17" s="472"/>
      <c r="C17" s="472"/>
      <c r="D17" s="472"/>
      <c r="E17" s="472"/>
      <c r="F17" s="472"/>
      <c r="G17" s="472"/>
      <c r="H17" s="472"/>
      <c r="I17" s="353"/>
      <c r="J17" s="353"/>
      <c r="K17" s="353"/>
      <c r="L17" s="353"/>
      <c r="M17" s="353"/>
    </row>
    <row r="18" spans="1:13">
      <c r="A18" s="472" t="s">
        <v>618</v>
      </c>
      <c r="B18" s="472"/>
      <c r="C18" s="472"/>
      <c r="D18" s="472"/>
      <c r="E18" s="472"/>
      <c r="F18" s="350"/>
      <c r="G18" s="350"/>
      <c r="H18" s="350"/>
      <c r="I18" s="350"/>
      <c r="J18" s="350"/>
      <c r="K18" s="350"/>
      <c r="L18" s="350"/>
      <c r="M18" s="350"/>
    </row>
    <row r="19" spans="1:13">
      <c r="A19" s="350"/>
      <c r="B19" s="350"/>
      <c r="C19" s="350"/>
      <c r="D19" s="350"/>
      <c r="E19" s="350"/>
      <c r="F19" s="350"/>
      <c r="G19" s="350"/>
      <c r="H19" s="350"/>
      <c r="I19" s="350"/>
      <c r="J19" s="350"/>
      <c r="K19" s="350"/>
      <c r="L19" s="350"/>
      <c r="M19" s="350"/>
    </row>
    <row r="20" spans="1:13">
      <c r="A20" s="348" t="s">
        <v>308</v>
      </c>
      <c r="B20" s="349"/>
      <c r="C20" s="350"/>
      <c r="D20" s="350"/>
      <c r="E20" s="350"/>
      <c r="F20" s="350"/>
      <c r="G20" s="350"/>
      <c r="H20" s="350"/>
      <c r="I20" s="350"/>
      <c r="J20" s="350"/>
      <c r="K20" s="350"/>
      <c r="L20" s="350"/>
      <c r="M20" s="350"/>
    </row>
    <row r="21" spans="1:13">
      <c r="A21" s="350" t="s">
        <v>309</v>
      </c>
      <c r="B21" s="472" t="s">
        <v>310</v>
      </c>
      <c r="C21" s="472"/>
      <c r="D21" s="472"/>
      <c r="E21" s="472"/>
      <c r="F21" s="472"/>
      <c r="G21" s="350"/>
      <c r="H21" s="350"/>
      <c r="I21" s="350"/>
      <c r="J21" s="350"/>
      <c r="K21" s="350"/>
      <c r="L21" s="350"/>
      <c r="M21" s="350"/>
    </row>
    <row r="22" spans="1:13">
      <c r="A22" s="350"/>
      <c r="B22" s="350"/>
      <c r="C22" s="350"/>
      <c r="D22" s="350"/>
      <c r="E22" s="350"/>
      <c r="F22" s="350"/>
      <c r="G22" s="350"/>
      <c r="H22" s="350"/>
      <c r="I22" s="350"/>
      <c r="J22" s="350"/>
      <c r="K22" s="350"/>
      <c r="L22" s="350"/>
      <c r="M22" s="350"/>
    </row>
    <row r="23" spans="1:13">
      <c r="A23" s="350" t="s">
        <v>311</v>
      </c>
      <c r="B23" s="474" t="s">
        <v>312</v>
      </c>
      <c r="C23" s="474"/>
      <c r="D23" s="474"/>
      <c r="E23" s="474"/>
      <c r="F23" s="474"/>
      <c r="G23" s="474"/>
      <c r="H23" s="474"/>
      <c r="I23" s="474"/>
      <c r="J23" s="474"/>
      <c r="K23" s="474"/>
      <c r="L23" s="350"/>
      <c r="M23" s="350"/>
    </row>
    <row r="24" spans="1:13">
      <c r="A24" s="350"/>
      <c r="B24" s="354"/>
      <c r="C24" s="350"/>
      <c r="D24" s="350"/>
      <c r="E24" s="350"/>
      <c r="F24" s="350"/>
      <c r="G24" s="350"/>
      <c r="H24" s="350"/>
      <c r="I24" s="350"/>
      <c r="J24" s="350"/>
      <c r="K24" s="350"/>
      <c r="L24" s="350"/>
      <c r="M24" s="350"/>
    </row>
    <row r="25" spans="1:13">
      <c r="A25" s="350" t="s">
        <v>619</v>
      </c>
      <c r="B25" s="474" t="s">
        <v>620</v>
      </c>
      <c r="C25" s="474"/>
      <c r="D25" s="474"/>
      <c r="E25" s="474"/>
      <c r="F25" s="474"/>
      <c r="G25" s="474"/>
      <c r="H25" s="474"/>
      <c r="I25" s="350"/>
      <c r="J25" s="350"/>
      <c r="K25" s="350"/>
      <c r="L25" s="350"/>
      <c r="M25" s="350"/>
    </row>
    <row r="26" spans="1:13">
      <c r="A26" s="350"/>
      <c r="B26" s="350"/>
      <c r="C26" s="350"/>
      <c r="D26" s="350"/>
      <c r="E26" s="350"/>
      <c r="F26" s="350"/>
      <c r="G26" s="350"/>
      <c r="H26" s="350"/>
      <c r="I26" s="350"/>
      <c r="J26" s="350"/>
      <c r="K26" s="350"/>
      <c r="L26" s="350"/>
      <c r="M26" s="350"/>
    </row>
    <row r="27" spans="1:13">
      <c r="A27" s="350" t="s">
        <v>313</v>
      </c>
      <c r="B27" s="472" t="s">
        <v>314</v>
      </c>
      <c r="C27" s="472"/>
      <c r="D27" s="472"/>
      <c r="E27" s="472"/>
      <c r="F27" s="472"/>
      <c r="G27" s="472"/>
      <c r="H27" s="472"/>
      <c r="I27" s="350"/>
      <c r="J27" s="350"/>
      <c r="K27" s="350"/>
      <c r="L27" s="350"/>
      <c r="M27" s="350"/>
    </row>
    <row r="28" spans="1:13">
      <c r="A28" s="350"/>
      <c r="B28" s="472" t="s">
        <v>315</v>
      </c>
      <c r="C28" s="472"/>
      <c r="D28" s="472"/>
      <c r="E28" s="350"/>
      <c r="F28" s="350"/>
      <c r="G28" s="350"/>
      <c r="H28" s="350"/>
      <c r="I28" s="350"/>
      <c r="J28" s="350"/>
      <c r="K28" s="350"/>
      <c r="L28" s="350"/>
      <c r="M28" s="350"/>
    </row>
    <row r="29" spans="1:13">
      <c r="A29" s="350"/>
      <c r="B29" s="472" t="s">
        <v>316</v>
      </c>
      <c r="C29" s="472"/>
      <c r="D29" s="350"/>
      <c r="E29" s="350"/>
      <c r="F29" s="350"/>
      <c r="G29" s="350"/>
      <c r="H29" s="350"/>
      <c r="I29" s="350"/>
      <c r="J29" s="350"/>
      <c r="K29" s="350"/>
      <c r="L29" s="350"/>
      <c r="M29" s="350"/>
    </row>
    <row r="30" spans="1:13">
      <c r="A30" s="350"/>
      <c r="B30" s="350"/>
      <c r="C30" s="350"/>
      <c r="D30" s="350"/>
      <c r="E30" s="350"/>
      <c r="F30" s="350"/>
      <c r="G30" s="350"/>
      <c r="H30" s="350"/>
      <c r="I30" s="350"/>
      <c r="J30" s="350"/>
      <c r="K30" s="350"/>
      <c r="L30" s="350"/>
      <c r="M30" s="350"/>
    </row>
    <row r="31" spans="1:13">
      <c r="A31" s="350" t="s">
        <v>621</v>
      </c>
      <c r="B31" s="474" t="s">
        <v>622</v>
      </c>
      <c r="C31" s="474"/>
      <c r="D31" s="474"/>
      <c r="E31" s="474"/>
      <c r="F31" s="474"/>
      <c r="G31" s="474"/>
      <c r="H31" s="350"/>
      <c r="I31" s="350"/>
      <c r="J31" s="350"/>
      <c r="K31" s="350"/>
      <c r="L31" s="350"/>
      <c r="M31" s="350"/>
    </row>
    <row r="32" spans="1:13">
      <c r="A32" s="350"/>
      <c r="B32" s="350"/>
      <c r="C32" s="350"/>
      <c r="D32" s="350"/>
      <c r="E32" s="350"/>
      <c r="F32" s="350"/>
      <c r="G32" s="350"/>
      <c r="H32" s="350"/>
      <c r="I32" s="350"/>
      <c r="J32" s="350"/>
      <c r="K32" s="350"/>
      <c r="L32" s="350"/>
      <c r="M32" s="350"/>
    </row>
    <row r="33" spans="1:13">
      <c r="A33" s="350" t="s">
        <v>623</v>
      </c>
      <c r="B33" s="475" t="s">
        <v>624</v>
      </c>
      <c r="C33" s="475"/>
      <c r="D33" s="475"/>
      <c r="E33" s="475"/>
      <c r="F33" s="475"/>
      <c r="G33" s="475"/>
      <c r="H33" s="350"/>
      <c r="I33" s="350"/>
      <c r="J33" s="350"/>
      <c r="K33" s="350"/>
      <c r="L33" s="350"/>
      <c r="M33" s="350"/>
    </row>
    <row r="34" spans="1:13">
      <c r="A34" s="350"/>
      <c r="B34" s="472" t="s">
        <v>625</v>
      </c>
      <c r="C34" s="472"/>
      <c r="D34" s="472"/>
      <c r="E34" s="472"/>
      <c r="F34" s="472"/>
      <c r="G34" s="472"/>
      <c r="H34" s="472"/>
      <c r="I34" s="350"/>
      <c r="J34" s="350"/>
      <c r="K34" s="350"/>
      <c r="L34" s="350"/>
      <c r="M34" s="350"/>
    </row>
    <row r="35" spans="1:13">
      <c r="A35" s="350"/>
      <c r="B35" s="472" t="s">
        <v>626</v>
      </c>
      <c r="C35" s="472"/>
      <c r="D35" s="472"/>
      <c r="E35" s="350"/>
      <c r="F35" s="350"/>
      <c r="G35" s="350"/>
      <c r="H35" s="350"/>
      <c r="I35" s="350"/>
      <c r="J35" s="350"/>
      <c r="K35" s="350"/>
      <c r="L35" s="350"/>
      <c r="M35" s="350"/>
    </row>
    <row r="36" spans="1:13">
      <c r="A36" s="350"/>
      <c r="B36" s="350"/>
      <c r="C36" s="350"/>
      <c r="D36" s="350"/>
      <c r="E36" s="350"/>
      <c r="F36" s="350"/>
      <c r="G36" s="350"/>
      <c r="H36" s="350"/>
      <c r="I36" s="350"/>
      <c r="J36" s="350"/>
      <c r="K36" s="350"/>
      <c r="L36" s="350"/>
      <c r="M36" s="350"/>
    </row>
    <row r="37" spans="1:13">
      <c r="A37" s="350" t="s">
        <v>317</v>
      </c>
      <c r="B37" s="472" t="s">
        <v>627</v>
      </c>
      <c r="C37" s="472"/>
      <c r="D37" s="472"/>
      <c r="E37" s="472"/>
      <c r="F37" s="472"/>
      <c r="G37" s="472"/>
      <c r="H37" s="350"/>
      <c r="I37" s="350"/>
      <c r="J37" s="350"/>
      <c r="K37" s="350"/>
      <c r="L37" s="350"/>
      <c r="M37" s="350"/>
    </row>
    <row r="38" spans="1:13">
      <c r="A38" s="350"/>
      <c r="B38" s="350"/>
      <c r="C38" s="350"/>
      <c r="D38" s="350"/>
      <c r="E38" s="350"/>
      <c r="F38" s="350"/>
      <c r="G38" s="350"/>
      <c r="H38" s="350"/>
      <c r="I38" s="350"/>
      <c r="J38" s="350"/>
      <c r="K38" s="350"/>
      <c r="L38" s="350"/>
      <c r="M38" s="350"/>
    </row>
    <row r="39" spans="1:13">
      <c r="A39" s="350" t="s">
        <v>628</v>
      </c>
      <c r="B39" s="472" t="s">
        <v>629</v>
      </c>
      <c r="C39" s="472"/>
      <c r="D39" s="472"/>
      <c r="E39" s="472"/>
      <c r="F39" s="472"/>
      <c r="G39" s="472"/>
      <c r="H39" s="350"/>
      <c r="I39" s="350"/>
      <c r="J39" s="350"/>
      <c r="K39" s="350"/>
      <c r="L39" s="350"/>
      <c r="M39" s="350"/>
    </row>
    <row r="40" spans="1:13">
      <c r="A40" s="350"/>
      <c r="B40" s="350"/>
      <c r="C40" s="350"/>
      <c r="D40" s="350"/>
      <c r="E40" s="350"/>
      <c r="F40" s="350"/>
      <c r="G40" s="350"/>
      <c r="H40" s="350"/>
      <c r="I40" s="350"/>
      <c r="J40" s="350"/>
      <c r="K40" s="350"/>
      <c r="L40" s="350"/>
      <c r="M40" s="350"/>
    </row>
    <row r="41" spans="1:13">
      <c r="A41" s="350"/>
      <c r="B41" s="350"/>
      <c r="C41" s="350"/>
      <c r="D41" s="350"/>
      <c r="E41" s="350"/>
      <c r="F41" s="350"/>
      <c r="G41" s="350"/>
      <c r="H41" s="350"/>
      <c r="I41" s="350"/>
      <c r="J41" s="350"/>
      <c r="K41" s="350"/>
      <c r="L41" s="350"/>
      <c r="M41" s="350"/>
    </row>
    <row r="42" spans="1:13">
      <c r="A42" s="348" t="s">
        <v>318</v>
      </c>
      <c r="B42" s="349"/>
      <c r="C42" s="350"/>
      <c r="D42" s="350"/>
      <c r="E42" s="350"/>
      <c r="F42" s="350"/>
      <c r="G42" s="350"/>
      <c r="H42" s="350"/>
      <c r="I42" s="350"/>
      <c r="J42" s="350"/>
      <c r="K42" s="350"/>
      <c r="L42" s="350"/>
      <c r="M42" s="350"/>
    </row>
    <row r="43" spans="1:13">
      <c r="A43" s="472" t="s">
        <v>630</v>
      </c>
      <c r="B43" s="472"/>
      <c r="C43" s="472"/>
      <c r="D43" s="472"/>
      <c r="E43" s="472"/>
      <c r="F43" s="472"/>
      <c r="G43" s="472"/>
      <c r="H43" s="472"/>
      <c r="I43" s="472"/>
      <c r="J43" s="472"/>
      <c r="K43" s="472"/>
      <c r="L43" s="472"/>
      <c r="M43" s="350"/>
    </row>
    <row r="44" spans="1:13">
      <c r="A44" s="473" t="s">
        <v>631</v>
      </c>
      <c r="B44" s="473"/>
      <c r="C44" s="473"/>
      <c r="D44" s="473"/>
      <c r="E44" s="473"/>
      <c r="F44" s="473"/>
      <c r="G44" s="473"/>
      <c r="H44" s="473"/>
      <c r="I44" s="473"/>
      <c r="J44" s="350"/>
      <c r="K44" s="350"/>
      <c r="L44" s="350"/>
      <c r="M44" s="350"/>
    </row>
    <row r="45" spans="1:13">
      <c r="A45" s="474" t="s">
        <v>632</v>
      </c>
      <c r="B45" s="474"/>
      <c r="C45" s="474"/>
      <c r="D45" s="474"/>
      <c r="E45" s="474"/>
      <c r="F45" s="474"/>
      <c r="G45" s="474"/>
      <c r="H45" s="474"/>
      <c r="I45" s="474"/>
      <c r="J45" s="350"/>
      <c r="K45" s="350"/>
      <c r="L45" s="350"/>
      <c r="M45" s="350"/>
    </row>
  </sheetData>
  <mergeCells count="29">
    <mergeCell ref="A15:H15"/>
    <mergeCell ref="A2:F2"/>
    <mergeCell ref="A3:C3"/>
    <mergeCell ref="A4:G4"/>
    <mergeCell ref="A5:F5"/>
    <mergeCell ref="A6:D6"/>
    <mergeCell ref="A7:B7"/>
    <mergeCell ref="A8:D8"/>
    <mergeCell ref="A11:E11"/>
    <mergeCell ref="A12:H12"/>
    <mergeCell ref="A13:L13"/>
    <mergeCell ref="A14:K14"/>
    <mergeCell ref="B35:D35"/>
    <mergeCell ref="A17:H17"/>
    <mergeCell ref="A18:E18"/>
    <mergeCell ref="B21:F21"/>
    <mergeCell ref="B23:K23"/>
    <mergeCell ref="B25:H25"/>
    <mergeCell ref="B27:H27"/>
    <mergeCell ref="B28:D28"/>
    <mergeCell ref="B29:C29"/>
    <mergeCell ref="B31:G31"/>
    <mergeCell ref="B33:G33"/>
    <mergeCell ref="B34:H34"/>
    <mergeCell ref="B37:G37"/>
    <mergeCell ref="B39:G39"/>
    <mergeCell ref="A43:L43"/>
    <mergeCell ref="A44:I44"/>
    <mergeCell ref="A45:I45"/>
  </mergeCells>
  <hyperlinks>
    <hyperlink ref="A45" r:id="rId1" xr:uid="{71E7498F-B4E6-49C5-ADAB-B3203BBD760C}"/>
    <hyperlink ref="A44" r:id="rId2" xr:uid="{36A4EFFC-304D-4FCE-9FBA-69F3260052B9}"/>
    <hyperlink ref="B31" r:id="rId3" xr:uid="{D2C2F826-50FF-4AB8-830E-F886B1619970}"/>
    <hyperlink ref="B25" r:id="rId4" xr:uid="{995C8EE2-3EDE-4F2F-801D-55964F29403F}"/>
    <hyperlink ref="B23" r:id="rId5" xr:uid="{789CACDD-13EF-4F1D-A63D-04FCD8B2BC1E}"/>
    <hyperlink ref="A2" r:id="rId6" xr:uid="{3F0FE552-730E-4188-8486-23A4A022B0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69"/>
  <sheetViews>
    <sheetView workbookViewId="0">
      <pane ySplit="1" topLeftCell="A146" activePane="bottomLeft" state="frozen"/>
      <selection pane="bottomLeft" activeCell="V2" sqref="V2:V169"/>
    </sheetView>
  </sheetViews>
  <sheetFormatPr defaultRowHeight="12.75"/>
  <cols>
    <col min="1" max="1" width="12.42578125" style="45" bestFit="1" customWidth="1"/>
    <col min="2" max="21" width="9.140625" style="45"/>
    <col min="22" max="22" width="12.5703125" style="54" bestFit="1" customWidth="1"/>
    <col min="23" max="16384" width="9.140625" style="45"/>
  </cols>
  <sheetData>
    <row r="1" spans="1:22" s="174" customFormat="1" ht="115.5" thickBot="1">
      <c r="A1" s="168" t="s">
        <v>17</v>
      </c>
      <c r="B1" s="169" t="s">
        <v>291</v>
      </c>
      <c r="C1" s="169" t="s">
        <v>292</v>
      </c>
      <c r="D1" s="170" t="s">
        <v>20</v>
      </c>
      <c r="E1" s="168" t="s">
        <v>4</v>
      </c>
      <c r="F1" s="168" t="s">
        <v>18</v>
      </c>
      <c r="G1" s="168" t="s">
        <v>19</v>
      </c>
      <c r="H1" s="168" t="s">
        <v>21</v>
      </c>
      <c r="I1" s="171" t="s">
        <v>22</v>
      </c>
      <c r="J1" s="170" t="s">
        <v>293</v>
      </c>
      <c r="K1" s="168" t="s">
        <v>294</v>
      </c>
      <c r="L1" s="168" t="s">
        <v>295</v>
      </c>
      <c r="M1" s="168" t="s">
        <v>296</v>
      </c>
      <c r="N1" s="172" t="s">
        <v>297</v>
      </c>
      <c r="O1" s="168" t="s">
        <v>298</v>
      </c>
      <c r="P1" s="168" t="s">
        <v>299</v>
      </c>
      <c r="Q1" s="168" t="s">
        <v>300</v>
      </c>
      <c r="R1" s="172" t="s">
        <v>301</v>
      </c>
      <c r="S1" s="168" t="s">
        <v>302</v>
      </c>
      <c r="T1" s="168" t="s">
        <v>303</v>
      </c>
      <c r="U1" s="171" t="s">
        <v>304</v>
      </c>
      <c r="V1" s="173" t="s">
        <v>305</v>
      </c>
    </row>
    <row r="2" spans="1:22" ht="13.5" thickTop="1">
      <c r="A2" s="48" t="s">
        <v>122</v>
      </c>
      <c r="B2" s="48" t="s">
        <v>123</v>
      </c>
      <c r="C2" s="48" t="s">
        <v>41</v>
      </c>
      <c r="D2" s="48">
        <v>1.8211000061035156</v>
      </c>
      <c r="E2" s="48">
        <v>4360</v>
      </c>
      <c r="F2" s="48">
        <v>1892</v>
      </c>
      <c r="G2" s="48">
        <v>1852</v>
      </c>
      <c r="H2" s="48">
        <v>2394.1573693851096</v>
      </c>
      <c r="I2" s="48">
        <v>1038.9325098340889</v>
      </c>
      <c r="J2" s="48">
        <v>2145</v>
      </c>
      <c r="K2" s="48">
        <v>1380</v>
      </c>
      <c r="L2" s="48">
        <v>160</v>
      </c>
      <c r="M2" s="48">
        <v>310</v>
      </c>
      <c r="N2" s="175">
        <v>0.14452214452214451</v>
      </c>
      <c r="O2" s="48">
        <v>145</v>
      </c>
      <c r="P2" s="48">
        <v>125</v>
      </c>
      <c r="Q2" s="48">
        <v>270</v>
      </c>
      <c r="R2" s="175">
        <v>0.12587412587412589</v>
      </c>
      <c r="S2" s="48">
        <v>0</v>
      </c>
      <c r="T2" s="48">
        <v>0</v>
      </c>
      <c r="U2" s="48">
        <v>15</v>
      </c>
      <c r="V2" s="53" t="s">
        <v>5</v>
      </c>
    </row>
    <row r="3" spans="1:22">
      <c r="A3" s="46" t="s">
        <v>159</v>
      </c>
      <c r="B3" s="46" t="s">
        <v>123</v>
      </c>
      <c r="C3" s="46" t="s">
        <v>41</v>
      </c>
      <c r="D3" s="46">
        <v>1.8711000061035157</v>
      </c>
      <c r="E3" s="46">
        <v>5274</v>
      </c>
      <c r="F3" s="46">
        <v>2486</v>
      </c>
      <c r="G3" s="46">
        <v>2403</v>
      </c>
      <c r="H3" s="46">
        <v>2818.6628094683592</v>
      </c>
      <c r="I3" s="46">
        <v>1328.6302131851235</v>
      </c>
      <c r="J3" s="46">
        <v>2775</v>
      </c>
      <c r="K3" s="46">
        <v>1810</v>
      </c>
      <c r="L3" s="46">
        <v>245</v>
      </c>
      <c r="M3" s="46">
        <v>430</v>
      </c>
      <c r="N3" s="176">
        <v>0.15495495495495495</v>
      </c>
      <c r="O3" s="46">
        <v>165</v>
      </c>
      <c r="P3" s="46">
        <v>100</v>
      </c>
      <c r="Q3" s="46">
        <v>265</v>
      </c>
      <c r="R3" s="176">
        <v>9.5495495495495492E-2</v>
      </c>
      <c r="S3" s="46">
        <v>10</v>
      </c>
      <c r="T3" s="46">
        <v>10</v>
      </c>
      <c r="U3" s="46">
        <v>10</v>
      </c>
      <c r="V3" s="51" t="s">
        <v>7</v>
      </c>
    </row>
    <row r="4" spans="1:22">
      <c r="A4" s="48" t="s">
        <v>124</v>
      </c>
      <c r="B4" s="48" t="s">
        <v>123</v>
      </c>
      <c r="C4" s="48" t="s">
        <v>41</v>
      </c>
      <c r="D4" s="48">
        <v>1.3892999267578126</v>
      </c>
      <c r="E4" s="48">
        <v>5272</v>
      </c>
      <c r="F4" s="48">
        <v>2719</v>
      </c>
      <c r="G4" s="48">
        <v>2632</v>
      </c>
      <c r="H4" s="48">
        <v>3794.7169638907158</v>
      </c>
      <c r="I4" s="48">
        <v>1957.1008013692822</v>
      </c>
      <c r="J4" s="48">
        <v>3090</v>
      </c>
      <c r="K4" s="48">
        <v>1820</v>
      </c>
      <c r="L4" s="48">
        <v>195</v>
      </c>
      <c r="M4" s="48">
        <v>675</v>
      </c>
      <c r="N4" s="175">
        <v>0.21844660194174756</v>
      </c>
      <c r="O4" s="48">
        <v>310</v>
      </c>
      <c r="P4" s="48">
        <v>80</v>
      </c>
      <c r="Q4" s="48">
        <v>390</v>
      </c>
      <c r="R4" s="175">
        <v>0.12621359223300971</v>
      </c>
      <c r="S4" s="48">
        <v>0</v>
      </c>
      <c r="T4" s="48">
        <v>0</v>
      </c>
      <c r="U4" s="48">
        <v>0</v>
      </c>
      <c r="V4" s="53" t="s">
        <v>5</v>
      </c>
    </row>
    <row r="5" spans="1:22">
      <c r="A5" s="46" t="s">
        <v>160</v>
      </c>
      <c r="B5" s="46" t="s">
        <v>123</v>
      </c>
      <c r="C5" s="46" t="s">
        <v>41</v>
      </c>
      <c r="D5" s="46">
        <v>1.1263999938964844</v>
      </c>
      <c r="E5" s="46">
        <v>4577</v>
      </c>
      <c r="F5" s="46">
        <v>2356</v>
      </c>
      <c r="G5" s="46">
        <v>2307</v>
      </c>
      <c r="H5" s="46">
        <v>4063.3878061087989</v>
      </c>
      <c r="I5" s="46">
        <v>2091.6193295154753</v>
      </c>
      <c r="J5" s="46">
        <v>2365</v>
      </c>
      <c r="K5" s="46">
        <v>1575</v>
      </c>
      <c r="L5" s="46">
        <v>125</v>
      </c>
      <c r="M5" s="46">
        <v>450</v>
      </c>
      <c r="N5" s="176">
        <v>0.19027484143763213</v>
      </c>
      <c r="O5" s="46">
        <v>140</v>
      </c>
      <c r="P5" s="46">
        <v>50</v>
      </c>
      <c r="Q5" s="46">
        <v>190</v>
      </c>
      <c r="R5" s="176">
        <v>8.0338266384778007E-2</v>
      </c>
      <c r="S5" s="46">
        <v>0</v>
      </c>
      <c r="T5" s="46">
        <v>10</v>
      </c>
      <c r="U5" s="46">
        <v>15</v>
      </c>
      <c r="V5" s="51" t="s">
        <v>7</v>
      </c>
    </row>
    <row r="6" spans="1:22">
      <c r="A6" s="48" t="s">
        <v>125</v>
      </c>
      <c r="B6" s="48" t="s">
        <v>123</v>
      </c>
      <c r="C6" s="48" t="s">
        <v>41</v>
      </c>
      <c r="D6" s="48">
        <v>2.2461000061035157</v>
      </c>
      <c r="E6" s="48">
        <v>3464</v>
      </c>
      <c r="F6" s="48">
        <v>1771</v>
      </c>
      <c r="G6" s="48">
        <v>1700</v>
      </c>
      <c r="H6" s="48">
        <v>1542.2287478682974</v>
      </c>
      <c r="I6" s="48">
        <v>788.47780383220402</v>
      </c>
      <c r="J6" s="48">
        <v>1550</v>
      </c>
      <c r="K6" s="48">
        <v>955</v>
      </c>
      <c r="L6" s="48">
        <v>105</v>
      </c>
      <c r="M6" s="48">
        <v>300</v>
      </c>
      <c r="N6" s="175">
        <v>0.19354838709677419</v>
      </c>
      <c r="O6" s="48">
        <v>160</v>
      </c>
      <c r="P6" s="48">
        <v>15</v>
      </c>
      <c r="Q6" s="48">
        <v>175</v>
      </c>
      <c r="R6" s="175">
        <v>0.11290322580645161</v>
      </c>
      <c r="S6" s="48">
        <v>0</v>
      </c>
      <c r="T6" s="48">
        <v>0</v>
      </c>
      <c r="U6" s="48">
        <v>10</v>
      </c>
      <c r="V6" s="53" t="s">
        <v>5</v>
      </c>
    </row>
    <row r="7" spans="1:22">
      <c r="A7" s="46" t="s">
        <v>161</v>
      </c>
      <c r="B7" s="46" t="s">
        <v>123</v>
      </c>
      <c r="C7" s="46" t="s">
        <v>41</v>
      </c>
      <c r="D7" s="46">
        <v>2.3452999877929686</v>
      </c>
      <c r="E7" s="46">
        <v>5755</v>
      </c>
      <c r="F7" s="46">
        <v>2351</v>
      </c>
      <c r="G7" s="46">
        <v>2335</v>
      </c>
      <c r="H7" s="46">
        <v>2453.8438707006135</v>
      </c>
      <c r="I7" s="46">
        <v>1002.4303979178354</v>
      </c>
      <c r="J7" s="46">
        <v>2600</v>
      </c>
      <c r="K7" s="46">
        <v>1975</v>
      </c>
      <c r="L7" s="46">
        <v>195</v>
      </c>
      <c r="M7" s="46">
        <v>255</v>
      </c>
      <c r="N7" s="176">
        <v>9.8076923076923075E-2</v>
      </c>
      <c r="O7" s="46">
        <v>100</v>
      </c>
      <c r="P7" s="46">
        <v>65</v>
      </c>
      <c r="Q7" s="46">
        <v>165</v>
      </c>
      <c r="R7" s="176">
        <v>6.3461538461538458E-2</v>
      </c>
      <c r="S7" s="46">
        <v>0</v>
      </c>
      <c r="T7" s="46">
        <v>0</v>
      </c>
      <c r="U7" s="46">
        <v>10</v>
      </c>
      <c r="V7" s="51" t="s">
        <v>7</v>
      </c>
    </row>
    <row r="8" spans="1:22">
      <c r="A8" s="46" t="s">
        <v>162</v>
      </c>
      <c r="B8" s="46" t="s">
        <v>123</v>
      </c>
      <c r="C8" s="46" t="s">
        <v>41</v>
      </c>
      <c r="D8" s="46">
        <v>2.2644000244140625</v>
      </c>
      <c r="E8" s="46">
        <v>5016</v>
      </c>
      <c r="F8" s="46">
        <v>2834</v>
      </c>
      <c r="G8" s="46">
        <v>2635</v>
      </c>
      <c r="H8" s="46">
        <v>2215.1563089202596</v>
      </c>
      <c r="I8" s="46">
        <v>1251.54564981659</v>
      </c>
      <c r="J8" s="46">
        <v>2640</v>
      </c>
      <c r="K8" s="46">
        <v>1865</v>
      </c>
      <c r="L8" s="46">
        <v>180</v>
      </c>
      <c r="M8" s="46">
        <v>430</v>
      </c>
      <c r="N8" s="176">
        <v>0.16287878787878787</v>
      </c>
      <c r="O8" s="46">
        <v>110</v>
      </c>
      <c r="P8" s="46">
        <v>25</v>
      </c>
      <c r="Q8" s="46">
        <v>135</v>
      </c>
      <c r="R8" s="176">
        <v>5.113636363636364E-2</v>
      </c>
      <c r="S8" s="46">
        <v>0</v>
      </c>
      <c r="T8" s="46">
        <v>20</v>
      </c>
      <c r="U8" s="46">
        <v>10</v>
      </c>
      <c r="V8" s="51" t="s">
        <v>7</v>
      </c>
    </row>
    <row r="9" spans="1:22">
      <c r="A9" s="46" t="s">
        <v>163</v>
      </c>
      <c r="B9" s="46" t="s">
        <v>123</v>
      </c>
      <c r="C9" s="46" t="s">
        <v>41</v>
      </c>
      <c r="D9" s="46">
        <v>3.2327999877929687</v>
      </c>
      <c r="E9" s="46">
        <v>3674</v>
      </c>
      <c r="F9" s="46">
        <v>1658</v>
      </c>
      <c r="G9" s="46">
        <v>1597</v>
      </c>
      <c r="H9" s="46">
        <v>1136.4761240636599</v>
      </c>
      <c r="I9" s="46">
        <v>512.86810389154823</v>
      </c>
      <c r="J9" s="46">
        <v>1725</v>
      </c>
      <c r="K9" s="46">
        <v>1280</v>
      </c>
      <c r="L9" s="46">
        <v>95</v>
      </c>
      <c r="M9" s="46">
        <v>190</v>
      </c>
      <c r="N9" s="176">
        <v>0.11014492753623188</v>
      </c>
      <c r="O9" s="46">
        <v>85</v>
      </c>
      <c r="P9" s="46">
        <v>65</v>
      </c>
      <c r="Q9" s="46">
        <v>150</v>
      </c>
      <c r="R9" s="176">
        <v>8.6956521739130432E-2</v>
      </c>
      <c r="S9" s="46">
        <v>0</v>
      </c>
      <c r="T9" s="46">
        <v>0</v>
      </c>
      <c r="U9" s="46">
        <v>10</v>
      </c>
      <c r="V9" s="51" t="s">
        <v>7</v>
      </c>
    </row>
    <row r="10" spans="1:22">
      <c r="A10" s="46" t="s">
        <v>164</v>
      </c>
      <c r="B10" s="46" t="s">
        <v>123</v>
      </c>
      <c r="C10" s="46" t="s">
        <v>41</v>
      </c>
      <c r="D10" s="46">
        <v>1.1237000274658202</v>
      </c>
      <c r="E10" s="46">
        <v>2992</v>
      </c>
      <c r="F10" s="46">
        <v>1167</v>
      </c>
      <c r="G10" s="46">
        <v>1143</v>
      </c>
      <c r="H10" s="46">
        <v>2662.6323101082316</v>
      </c>
      <c r="I10" s="46">
        <v>1038.5333910081238</v>
      </c>
      <c r="J10" s="46">
        <v>1590</v>
      </c>
      <c r="K10" s="46">
        <v>1225</v>
      </c>
      <c r="L10" s="46">
        <v>170</v>
      </c>
      <c r="M10" s="46">
        <v>115</v>
      </c>
      <c r="N10" s="176">
        <v>7.2327044025157231E-2</v>
      </c>
      <c r="O10" s="46">
        <v>45</v>
      </c>
      <c r="P10" s="46">
        <v>25</v>
      </c>
      <c r="Q10" s="46">
        <v>70</v>
      </c>
      <c r="R10" s="176">
        <v>4.40251572327044E-2</v>
      </c>
      <c r="S10" s="46">
        <v>0</v>
      </c>
      <c r="T10" s="46">
        <v>0</v>
      </c>
      <c r="U10" s="46">
        <v>0</v>
      </c>
      <c r="V10" s="51" t="s">
        <v>7</v>
      </c>
    </row>
    <row r="11" spans="1:22">
      <c r="A11" s="46" t="s">
        <v>165</v>
      </c>
      <c r="B11" s="46" t="s">
        <v>123</v>
      </c>
      <c r="C11" s="46" t="s">
        <v>41</v>
      </c>
      <c r="D11" s="46">
        <v>0.99129997253417967</v>
      </c>
      <c r="E11" s="46">
        <v>3150</v>
      </c>
      <c r="F11" s="46">
        <v>1237</v>
      </c>
      <c r="G11" s="46">
        <v>1225</v>
      </c>
      <c r="H11" s="46">
        <v>3177.6456040317194</v>
      </c>
      <c r="I11" s="46">
        <v>1247.856384821345</v>
      </c>
      <c r="J11" s="46">
        <v>1605</v>
      </c>
      <c r="K11" s="46">
        <v>1140</v>
      </c>
      <c r="L11" s="46">
        <v>185</v>
      </c>
      <c r="M11" s="46">
        <v>150</v>
      </c>
      <c r="N11" s="176">
        <v>9.3457943925233641E-2</v>
      </c>
      <c r="O11" s="46">
        <v>70</v>
      </c>
      <c r="P11" s="46">
        <v>35</v>
      </c>
      <c r="Q11" s="46">
        <v>105</v>
      </c>
      <c r="R11" s="176">
        <v>6.5420560747663545E-2</v>
      </c>
      <c r="S11" s="46">
        <v>0</v>
      </c>
      <c r="T11" s="46">
        <v>10</v>
      </c>
      <c r="U11" s="46">
        <v>0</v>
      </c>
      <c r="V11" s="51" t="s">
        <v>7</v>
      </c>
    </row>
    <row r="12" spans="1:22">
      <c r="A12" s="48" t="s">
        <v>126</v>
      </c>
      <c r="B12" s="48" t="s">
        <v>123</v>
      </c>
      <c r="C12" s="48" t="s">
        <v>41</v>
      </c>
      <c r="D12" s="48">
        <v>1.770399932861328</v>
      </c>
      <c r="E12" s="48">
        <v>5329</v>
      </c>
      <c r="F12" s="48">
        <v>2501</v>
      </c>
      <c r="G12" s="48">
        <v>2410</v>
      </c>
      <c r="H12" s="48">
        <v>3010.0543391838291</v>
      </c>
      <c r="I12" s="48">
        <v>1412.6751552446531</v>
      </c>
      <c r="J12" s="48">
        <v>2860</v>
      </c>
      <c r="K12" s="48">
        <v>1860</v>
      </c>
      <c r="L12" s="48">
        <v>165</v>
      </c>
      <c r="M12" s="48">
        <v>435</v>
      </c>
      <c r="N12" s="175">
        <v>0.15209790209790211</v>
      </c>
      <c r="O12" s="48">
        <v>275</v>
      </c>
      <c r="P12" s="48">
        <v>95</v>
      </c>
      <c r="Q12" s="48">
        <v>370</v>
      </c>
      <c r="R12" s="175">
        <v>0.12937062937062938</v>
      </c>
      <c r="S12" s="48">
        <v>10</v>
      </c>
      <c r="T12" s="48">
        <v>0</v>
      </c>
      <c r="U12" s="48">
        <v>25</v>
      </c>
      <c r="V12" s="53" t="s">
        <v>5</v>
      </c>
    </row>
    <row r="13" spans="1:22">
      <c r="A13" s="48" t="s">
        <v>127</v>
      </c>
      <c r="B13" s="48" t="s">
        <v>123</v>
      </c>
      <c r="C13" s="48" t="s">
        <v>41</v>
      </c>
      <c r="D13" s="48">
        <v>0.62650001525878907</v>
      </c>
      <c r="E13" s="48">
        <v>6154</v>
      </c>
      <c r="F13" s="48">
        <v>4278</v>
      </c>
      <c r="G13" s="48">
        <v>4029</v>
      </c>
      <c r="H13" s="48">
        <v>9822.8249802323789</v>
      </c>
      <c r="I13" s="48">
        <v>6828.411645341911</v>
      </c>
      <c r="J13" s="48">
        <v>3515</v>
      </c>
      <c r="K13" s="48">
        <v>1930</v>
      </c>
      <c r="L13" s="48">
        <v>175</v>
      </c>
      <c r="M13" s="48">
        <v>635</v>
      </c>
      <c r="N13" s="175">
        <v>0.18065433854907539</v>
      </c>
      <c r="O13" s="48">
        <v>650</v>
      </c>
      <c r="P13" s="48">
        <v>65</v>
      </c>
      <c r="Q13" s="48">
        <v>715</v>
      </c>
      <c r="R13" s="175">
        <v>0.20341394025604551</v>
      </c>
      <c r="S13" s="48">
        <v>10</v>
      </c>
      <c r="T13" s="48">
        <v>20</v>
      </c>
      <c r="U13" s="48">
        <v>30</v>
      </c>
      <c r="V13" s="53" t="s">
        <v>5</v>
      </c>
    </row>
    <row r="14" spans="1:22">
      <c r="A14" s="48" t="s">
        <v>128</v>
      </c>
      <c r="B14" s="48" t="s">
        <v>123</v>
      </c>
      <c r="C14" s="48" t="s">
        <v>41</v>
      </c>
      <c r="D14" s="48">
        <v>0.8075</v>
      </c>
      <c r="E14" s="48">
        <v>4880</v>
      </c>
      <c r="F14" s="48">
        <v>3113</v>
      </c>
      <c r="G14" s="48">
        <v>2979</v>
      </c>
      <c r="H14" s="48">
        <v>6043.343653250774</v>
      </c>
      <c r="I14" s="48">
        <v>3855.1083591331271</v>
      </c>
      <c r="J14" s="48">
        <v>2890</v>
      </c>
      <c r="K14" s="48">
        <v>1070</v>
      </c>
      <c r="L14" s="48">
        <v>175</v>
      </c>
      <c r="M14" s="48">
        <v>925</v>
      </c>
      <c r="N14" s="175">
        <v>0.32006920415224915</v>
      </c>
      <c r="O14" s="48">
        <v>600</v>
      </c>
      <c r="P14" s="48">
        <v>85</v>
      </c>
      <c r="Q14" s="48">
        <v>685</v>
      </c>
      <c r="R14" s="175">
        <v>0.23702422145328719</v>
      </c>
      <c r="S14" s="48">
        <v>10</v>
      </c>
      <c r="T14" s="48">
        <v>0</v>
      </c>
      <c r="U14" s="48">
        <v>20</v>
      </c>
      <c r="V14" s="53" t="s">
        <v>5</v>
      </c>
    </row>
    <row r="15" spans="1:22">
      <c r="A15" s="48" t="s">
        <v>129</v>
      </c>
      <c r="B15" s="48" t="s">
        <v>123</v>
      </c>
      <c r="C15" s="48" t="s">
        <v>41</v>
      </c>
      <c r="D15" s="48">
        <v>0.99989997863769531</v>
      </c>
      <c r="E15" s="48">
        <v>1516</v>
      </c>
      <c r="F15" s="48">
        <v>991</v>
      </c>
      <c r="G15" s="48">
        <v>917</v>
      </c>
      <c r="H15" s="48">
        <v>1516.1516475532487</v>
      </c>
      <c r="I15" s="48">
        <v>991.09913108527019</v>
      </c>
      <c r="J15" s="48">
        <v>655</v>
      </c>
      <c r="K15" s="48">
        <v>205</v>
      </c>
      <c r="L15" s="48">
        <v>10</v>
      </c>
      <c r="M15" s="48">
        <v>175</v>
      </c>
      <c r="N15" s="175">
        <v>0.26717557251908397</v>
      </c>
      <c r="O15" s="48">
        <v>235</v>
      </c>
      <c r="P15" s="48">
        <v>20</v>
      </c>
      <c r="Q15" s="48">
        <v>255</v>
      </c>
      <c r="R15" s="175">
        <v>0.38931297709923662</v>
      </c>
      <c r="S15" s="48">
        <v>0</v>
      </c>
      <c r="T15" s="48">
        <v>0</v>
      </c>
      <c r="U15" s="48">
        <v>10</v>
      </c>
      <c r="V15" s="53" t="s">
        <v>5</v>
      </c>
    </row>
    <row r="16" spans="1:22">
      <c r="A16" s="48" t="s">
        <v>130</v>
      </c>
      <c r="B16" s="48" t="s">
        <v>123</v>
      </c>
      <c r="C16" s="48" t="s">
        <v>41</v>
      </c>
      <c r="D16" s="48">
        <v>0.67580001831054692</v>
      </c>
      <c r="E16" s="48">
        <v>5611</v>
      </c>
      <c r="F16" s="48">
        <v>4302</v>
      </c>
      <c r="G16" s="48">
        <v>3855</v>
      </c>
      <c r="H16" s="48">
        <v>8302.752068618036</v>
      </c>
      <c r="I16" s="48">
        <v>6365.7885224014954</v>
      </c>
      <c r="J16" s="48">
        <v>3275</v>
      </c>
      <c r="K16" s="48">
        <v>870</v>
      </c>
      <c r="L16" s="48">
        <v>140</v>
      </c>
      <c r="M16" s="48">
        <v>860</v>
      </c>
      <c r="N16" s="175">
        <v>0.26259541984732826</v>
      </c>
      <c r="O16" s="48">
        <v>1310</v>
      </c>
      <c r="P16" s="48">
        <v>80</v>
      </c>
      <c r="Q16" s="48">
        <v>1390</v>
      </c>
      <c r="R16" s="175">
        <v>0.42442748091603055</v>
      </c>
      <c r="S16" s="48">
        <v>0</v>
      </c>
      <c r="T16" s="48">
        <v>0</v>
      </c>
      <c r="U16" s="48">
        <v>15</v>
      </c>
      <c r="V16" s="53" t="s">
        <v>5</v>
      </c>
    </row>
    <row r="17" spans="1:22">
      <c r="A17" s="48" t="s">
        <v>131</v>
      </c>
      <c r="B17" s="48" t="s">
        <v>123</v>
      </c>
      <c r="C17" s="48" t="s">
        <v>41</v>
      </c>
      <c r="D17" s="48">
        <v>0.95519996643066407</v>
      </c>
      <c r="E17" s="48">
        <v>6138</v>
      </c>
      <c r="F17" s="48">
        <v>3629</v>
      </c>
      <c r="G17" s="48">
        <v>3394</v>
      </c>
      <c r="H17" s="48">
        <v>6425.8796228146057</v>
      </c>
      <c r="I17" s="48">
        <v>3799.2044886272738</v>
      </c>
      <c r="J17" s="48">
        <v>2960</v>
      </c>
      <c r="K17" s="48">
        <v>980</v>
      </c>
      <c r="L17" s="48">
        <v>125</v>
      </c>
      <c r="M17" s="48">
        <v>865</v>
      </c>
      <c r="N17" s="175">
        <v>0.29222972972972971</v>
      </c>
      <c r="O17" s="48">
        <v>740</v>
      </c>
      <c r="P17" s="48">
        <v>165</v>
      </c>
      <c r="Q17" s="48">
        <v>905</v>
      </c>
      <c r="R17" s="175">
        <v>0.30574324324324326</v>
      </c>
      <c r="S17" s="48">
        <v>30</v>
      </c>
      <c r="T17" s="48">
        <v>15</v>
      </c>
      <c r="U17" s="48">
        <v>30</v>
      </c>
      <c r="V17" s="53" t="s">
        <v>5</v>
      </c>
    </row>
    <row r="18" spans="1:22">
      <c r="A18" s="48" t="s">
        <v>132</v>
      </c>
      <c r="B18" s="48" t="s">
        <v>123</v>
      </c>
      <c r="C18" s="48" t="s">
        <v>41</v>
      </c>
      <c r="D18" s="48">
        <v>0.47220001220703123</v>
      </c>
      <c r="E18" s="48">
        <v>2583</v>
      </c>
      <c r="F18" s="48">
        <v>1165</v>
      </c>
      <c r="G18" s="48">
        <v>1069</v>
      </c>
      <c r="H18" s="48">
        <v>5470.1396298725849</v>
      </c>
      <c r="I18" s="48">
        <v>2467.1748620989397</v>
      </c>
      <c r="J18" s="48">
        <v>1240</v>
      </c>
      <c r="K18" s="48">
        <v>425</v>
      </c>
      <c r="L18" s="48">
        <v>120</v>
      </c>
      <c r="M18" s="48">
        <v>260</v>
      </c>
      <c r="N18" s="175">
        <v>0.20967741935483872</v>
      </c>
      <c r="O18" s="48">
        <v>245</v>
      </c>
      <c r="P18" s="48">
        <v>180</v>
      </c>
      <c r="Q18" s="48">
        <v>425</v>
      </c>
      <c r="R18" s="175">
        <v>0.34274193548387094</v>
      </c>
      <c r="S18" s="48">
        <v>0</v>
      </c>
      <c r="T18" s="48">
        <v>0</v>
      </c>
      <c r="U18" s="48">
        <v>0</v>
      </c>
      <c r="V18" s="53" t="s">
        <v>5</v>
      </c>
    </row>
    <row r="19" spans="1:22">
      <c r="A19" s="48" t="s">
        <v>133</v>
      </c>
      <c r="B19" s="48" t="s">
        <v>123</v>
      </c>
      <c r="C19" s="48" t="s">
        <v>41</v>
      </c>
      <c r="D19" s="48">
        <v>0.6093999862670898</v>
      </c>
      <c r="E19" s="48">
        <v>3286</v>
      </c>
      <c r="F19" s="48">
        <v>1534</v>
      </c>
      <c r="G19" s="48">
        <v>1449</v>
      </c>
      <c r="H19" s="48">
        <v>5392.1891599121263</v>
      </c>
      <c r="I19" s="48">
        <v>2517.2301190825324</v>
      </c>
      <c r="J19" s="48">
        <v>1805</v>
      </c>
      <c r="K19" s="48">
        <v>805</v>
      </c>
      <c r="L19" s="48">
        <v>115</v>
      </c>
      <c r="M19" s="48">
        <v>455</v>
      </c>
      <c r="N19" s="175">
        <v>0.25207756232686979</v>
      </c>
      <c r="O19" s="48">
        <v>220</v>
      </c>
      <c r="P19" s="48">
        <v>185</v>
      </c>
      <c r="Q19" s="48">
        <v>405</v>
      </c>
      <c r="R19" s="175">
        <v>0.22437673130193905</v>
      </c>
      <c r="S19" s="48">
        <v>0</v>
      </c>
      <c r="T19" s="48">
        <v>0</v>
      </c>
      <c r="U19" s="48">
        <v>20</v>
      </c>
      <c r="V19" s="53" t="s">
        <v>5</v>
      </c>
    </row>
    <row r="20" spans="1:22">
      <c r="A20" s="48" t="s">
        <v>134</v>
      </c>
      <c r="B20" s="48" t="s">
        <v>123</v>
      </c>
      <c r="C20" s="48" t="s">
        <v>41</v>
      </c>
      <c r="D20" s="48">
        <v>0.83739997863769533</v>
      </c>
      <c r="E20" s="48">
        <v>2732</v>
      </c>
      <c r="F20" s="48">
        <v>1295</v>
      </c>
      <c r="G20" s="48">
        <v>1260</v>
      </c>
      <c r="H20" s="48">
        <v>3262.4791852090689</v>
      </c>
      <c r="I20" s="48">
        <v>1546.4533473081055</v>
      </c>
      <c r="J20" s="48">
        <v>1365</v>
      </c>
      <c r="K20" s="48">
        <v>780</v>
      </c>
      <c r="L20" s="48">
        <v>120</v>
      </c>
      <c r="M20" s="48">
        <v>265</v>
      </c>
      <c r="N20" s="175">
        <v>0.19413919413919414</v>
      </c>
      <c r="O20" s="48">
        <v>120</v>
      </c>
      <c r="P20" s="48">
        <v>60</v>
      </c>
      <c r="Q20" s="48">
        <v>180</v>
      </c>
      <c r="R20" s="175">
        <v>0.13186813186813187</v>
      </c>
      <c r="S20" s="48">
        <v>10</v>
      </c>
      <c r="T20" s="48">
        <v>0</v>
      </c>
      <c r="U20" s="48">
        <v>10</v>
      </c>
      <c r="V20" s="53" t="s">
        <v>5</v>
      </c>
    </row>
    <row r="21" spans="1:22">
      <c r="A21" s="47" t="s">
        <v>278</v>
      </c>
      <c r="B21" s="47" t="s">
        <v>123</v>
      </c>
      <c r="C21" s="47" t="s">
        <v>41</v>
      </c>
      <c r="D21" s="47">
        <v>1.6872999572753906</v>
      </c>
      <c r="E21" s="47">
        <v>3082</v>
      </c>
      <c r="F21" s="47">
        <v>1353</v>
      </c>
      <c r="G21" s="47">
        <v>1267</v>
      </c>
      <c r="H21" s="47">
        <v>1826.5869009898724</v>
      </c>
      <c r="I21" s="47">
        <v>801.87283486025228</v>
      </c>
      <c r="J21" s="47">
        <v>1735</v>
      </c>
      <c r="K21" s="47">
        <v>1040</v>
      </c>
      <c r="L21" s="47">
        <v>160</v>
      </c>
      <c r="M21" s="47">
        <v>360</v>
      </c>
      <c r="N21" s="177">
        <v>0.207492795389049</v>
      </c>
      <c r="O21" s="47">
        <v>115</v>
      </c>
      <c r="P21" s="47">
        <v>40</v>
      </c>
      <c r="Q21" s="47">
        <v>155</v>
      </c>
      <c r="R21" s="177">
        <v>8.9337175792507204E-2</v>
      </c>
      <c r="S21" s="47">
        <v>0</v>
      </c>
      <c r="T21" s="47">
        <v>0</v>
      </c>
      <c r="U21" s="47">
        <v>15</v>
      </c>
      <c r="V21" s="52" t="s">
        <v>6</v>
      </c>
    </row>
    <row r="22" spans="1:22">
      <c r="A22" s="48" t="s">
        <v>135</v>
      </c>
      <c r="B22" s="48" t="s">
        <v>123</v>
      </c>
      <c r="C22" s="48" t="s">
        <v>41</v>
      </c>
      <c r="D22" s="48">
        <v>0.68889999389648438</v>
      </c>
      <c r="E22" s="48">
        <v>2300</v>
      </c>
      <c r="F22" s="48">
        <v>1050</v>
      </c>
      <c r="G22" s="48">
        <v>1018</v>
      </c>
      <c r="H22" s="48">
        <v>3338.6558577116248</v>
      </c>
      <c r="I22" s="48">
        <v>1524.1689785205242</v>
      </c>
      <c r="J22" s="48">
        <v>1260</v>
      </c>
      <c r="K22" s="48">
        <v>745</v>
      </c>
      <c r="L22" s="48">
        <v>145</v>
      </c>
      <c r="M22" s="48">
        <v>225</v>
      </c>
      <c r="N22" s="175">
        <v>0.17857142857142858</v>
      </c>
      <c r="O22" s="48">
        <v>105</v>
      </c>
      <c r="P22" s="48">
        <v>40</v>
      </c>
      <c r="Q22" s="48">
        <v>145</v>
      </c>
      <c r="R22" s="175">
        <v>0.11507936507936507</v>
      </c>
      <c r="S22" s="48">
        <v>0</v>
      </c>
      <c r="T22" s="48">
        <v>0</v>
      </c>
      <c r="U22" s="48">
        <v>0</v>
      </c>
      <c r="V22" s="53" t="s">
        <v>5</v>
      </c>
    </row>
    <row r="23" spans="1:22">
      <c r="A23" s="48" t="s">
        <v>136</v>
      </c>
      <c r="B23" s="48" t="s">
        <v>123</v>
      </c>
      <c r="C23" s="48" t="s">
        <v>41</v>
      </c>
      <c r="D23" s="48">
        <v>0.84870002746582029</v>
      </c>
      <c r="E23" s="48">
        <v>5953</v>
      </c>
      <c r="F23" s="48">
        <v>2511</v>
      </c>
      <c r="G23" s="48">
        <v>2348</v>
      </c>
      <c r="H23" s="48">
        <v>7014.2568720957715</v>
      </c>
      <c r="I23" s="48">
        <v>2958.6425341563049</v>
      </c>
      <c r="J23" s="48">
        <v>2800</v>
      </c>
      <c r="K23" s="48">
        <v>1465</v>
      </c>
      <c r="L23" s="48">
        <v>380</v>
      </c>
      <c r="M23" s="48">
        <v>600</v>
      </c>
      <c r="N23" s="175">
        <v>0.21428571428571427</v>
      </c>
      <c r="O23" s="48">
        <v>250</v>
      </c>
      <c r="P23" s="48">
        <v>70</v>
      </c>
      <c r="Q23" s="48">
        <v>320</v>
      </c>
      <c r="R23" s="175">
        <v>0.11428571428571428</v>
      </c>
      <c r="S23" s="48">
        <v>0</v>
      </c>
      <c r="T23" s="48">
        <v>0</v>
      </c>
      <c r="U23" s="48">
        <v>35</v>
      </c>
      <c r="V23" s="53" t="s">
        <v>5</v>
      </c>
    </row>
    <row r="24" spans="1:22">
      <c r="A24" s="48" t="s">
        <v>137</v>
      </c>
      <c r="B24" s="48" t="s">
        <v>123</v>
      </c>
      <c r="C24" s="48" t="s">
        <v>41</v>
      </c>
      <c r="D24" s="48">
        <v>0.56700000762939451</v>
      </c>
      <c r="E24" s="48">
        <v>4400</v>
      </c>
      <c r="F24" s="48">
        <v>2027</v>
      </c>
      <c r="G24" s="48">
        <v>1849</v>
      </c>
      <c r="H24" s="48">
        <v>7760.1409890561254</v>
      </c>
      <c r="I24" s="48">
        <v>3574.9558601856284</v>
      </c>
      <c r="J24" s="48">
        <v>1590</v>
      </c>
      <c r="K24" s="48">
        <v>480</v>
      </c>
      <c r="L24" s="48">
        <v>115</v>
      </c>
      <c r="M24" s="48">
        <v>510</v>
      </c>
      <c r="N24" s="175">
        <v>0.32075471698113206</v>
      </c>
      <c r="O24" s="48">
        <v>420</v>
      </c>
      <c r="P24" s="48">
        <v>45</v>
      </c>
      <c r="Q24" s="48">
        <v>465</v>
      </c>
      <c r="R24" s="175">
        <v>0.29245283018867924</v>
      </c>
      <c r="S24" s="48">
        <v>0</v>
      </c>
      <c r="T24" s="48">
        <v>10</v>
      </c>
      <c r="U24" s="48">
        <v>10</v>
      </c>
      <c r="V24" s="53" t="s">
        <v>5</v>
      </c>
    </row>
    <row r="25" spans="1:22">
      <c r="A25" s="48" t="s">
        <v>138</v>
      </c>
      <c r="B25" s="48" t="s">
        <v>123</v>
      </c>
      <c r="C25" s="48" t="s">
        <v>41</v>
      </c>
      <c r="D25" s="48">
        <v>0.43580001831054688</v>
      </c>
      <c r="E25" s="48">
        <v>4956</v>
      </c>
      <c r="F25" s="48">
        <v>2824</v>
      </c>
      <c r="G25" s="48">
        <v>2654</v>
      </c>
      <c r="H25" s="48">
        <v>11372.188599745314</v>
      </c>
      <c r="I25" s="48">
        <v>6480.0364418242061</v>
      </c>
      <c r="J25" s="48">
        <v>1735</v>
      </c>
      <c r="K25" s="48">
        <v>400</v>
      </c>
      <c r="L25" s="48">
        <v>130</v>
      </c>
      <c r="M25" s="48">
        <v>615</v>
      </c>
      <c r="N25" s="175">
        <v>0.35446685878962536</v>
      </c>
      <c r="O25" s="48">
        <v>540</v>
      </c>
      <c r="P25" s="48">
        <v>15</v>
      </c>
      <c r="Q25" s="48">
        <v>555</v>
      </c>
      <c r="R25" s="175">
        <v>0.31988472622478387</v>
      </c>
      <c r="S25" s="48">
        <v>10</v>
      </c>
      <c r="T25" s="48">
        <v>0</v>
      </c>
      <c r="U25" s="48">
        <v>20</v>
      </c>
      <c r="V25" s="53" t="s">
        <v>5</v>
      </c>
    </row>
    <row r="26" spans="1:22">
      <c r="A26" s="48" t="s">
        <v>139</v>
      </c>
      <c r="B26" s="48" t="s">
        <v>123</v>
      </c>
      <c r="C26" s="48" t="s">
        <v>41</v>
      </c>
      <c r="D26" s="48">
        <v>0.97480003356933598</v>
      </c>
      <c r="E26" s="48">
        <v>762</v>
      </c>
      <c r="F26" s="48">
        <v>222</v>
      </c>
      <c r="G26" s="48">
        <v>201</v>
      </c>
      <c r="H26" s="48">
        <v>781.69878309283024</v>
      </c>
      <c r="I26" s="48">
        <v>227.73901554673006</v>
      </c>
      <c r="J26" s="48">
        <v>285</v>
      </c>
      <c r="K26" s="48">
        <v>100</v>
      </c>
      <c r="L26" s="48">
        <v>20</v>
      </c>
      <c r="M26" s="48">
        <v>50</v>
      </c>
      <c r="N26" s="175">
        <v>0.17543859649122806</v>
      </c>
      <c r="O26" s="48">
        <v>95</v>
      </c>
      <c r="P26" s="48">
        <v>10</v>
      </c>
      <c r="Q26" s="48">
        <v>105</v>
      </c>
      <c r="R26" s="175">
        <v>0.36842105263157893</v>
      </c>
      <c r="S26" s="48">
        <v>0</v>
      </c>
      <c r="T26" s="48">
        <v>0</v>
      </c>
      <c r="U26" s="48">
        <v>10</v>
      </c>
      <c r="V26" s="53" t="s">
        <v>5</v>
      </c>
    </row>
    <row r="27" spans="1:22">
      <c r="A27" s="48" t="s">
        <v>140</v>
      </c>
      <c r="B27" s="48" t="s">
        <v>123</v>
      </c>
      <c r="C27" s="48" t="s">
        <v>41</v>
      </c>
      <c r="D27" s="48">
        <v>1.0773000335693359</v>
      </c>
      <c r="E27" s="48">
        <v>3115</v>
      </c>
      <c r="F27" s="48">
        <v>1274</v>
      </c>
      <c r="G27" s="48">
        <v>1115</v>
      </c>
      <c r="H27" s="48">
        <v>2891.4878891067224</v>
      </c>
      <c r="I27" s="48">
        <v>1182.5860580166818</v>
      </c>
      <c r="J27" s="48">
        <v>940</v>
      </c>
      <c r="K27" s="48">
        <v>320</v>
      </c>
      <c r="L27" s="48">
        <v>65</v>
      </c>
      <c r="M27" s="48">
        <v>315</v>
      </c>
      <c r="N27" s="175">
        <v>0.33510638297872342</v>
      </c>
      <c r="O27" s="48">
        <v>195</v>
      </c>
      <c r="P27" s="48">
        <v>30</v>
      </c>
      <c r="Q27" s="48">
        <v>225</v>
      </c>
      <c r="R27" s="175">
        <v>0.23936170212765959</v>
      </c>
      <c r="S27" s="48">
        <v>0</v>
      </c>
      <c r="T27" s="48">
        <v>0</v>
      </c>
      <c r="U27" s="48">
        <v>20</v>
      </c>
      <c r="V27" s="53" t="s">
        <v>5</v>
      </c>
    </row>
    <row r="28" spans="1:22">
      <c r="A28" s="48" t="s">
        <v>141</v>
      </c>
      <c r="B28" s="48" t="s">
        <v>123</v>
      </c>
      <c r="C28" s="48" t="s">
        <v>41</v>
      </c>
      <c r="D28" s="48">
        <v>0.55139999389648442</v>
      </c>
      <c r="E28" s="48">
        <v>1819</v>
      </c>
      <c r="F28" s="48">
        <v>826</v>
      </c>
      <c r="G28" s="48">
        <v>726</v>
      </c>
      <c r="H28" s="48">
        <v>3298.8756259244446</v>
      </c>
      <c r="I28" s="48">
        <v>1498.0050945649209</v>
      </c>
      <c r="J28" s="48">
        <v>585</v>
      </c>
      <c r="K28" s="48">
        <v>235</v>
      </c>
      <c r="L28" s="48">
        <v>50</v>
      </c>
      <c r="M28" s="48">
        <v>145</v>
      </c>
      <c r="N28" s="175">
        <v>0.24786324786324787</v>
      </c>
      <c r="O28" s="48">
        <v>145</v>
      </c>
      <c r="P28" s="48">
        <v>15</v>
      </c>
      <c r="Q28" s="48">
        <v>160</v>
      </c>
      <c r="R28" s="175">
        <v>0.27350427350427353</v>
      </c>
      <c r="S28" s="48">
        <v>0</v>
      </c>
      <c r="T28" s="48">
        <v>0</v>
      </c>
      <c r="U28" s="48">
        <v>0</v>
      </c>
      <c r="V28" s="53" t="s">
        <v>5</v>
      </c>
    </row>
    <row r="29" spans="1:22">
      <c r="A29" s="48" t="s">
        <v>142</v>
      </c>
      <c r="B29" s="48" t="s">
        <v>123</v>
      </c>
      <c r="C29" s="48" t="s">
        <v>41</v>
      </c>
      <c r="D29" s="48">
        <v>0.6093999862670898</v>
      </c>
      <c r="E29" s="48">
        <v>1459</v>
      </c>
      <c r="F29" s="48">
        <v>645</v>
      </c>
      <c r="G29" s="48">
        <v>590</v>
      </c>
      <c r="H29" s="48">
        <v>2394.1582423346899</v>
      </c>
      <c r="I29" s="48">
        <v>1058.4181400314428</v>
      </c>
      <c r="J29" s="48">
        <v>765</v>
      </c>
      <c r="K29" s="48">
        <v>350</v>
      </c>
      <c r="L29" s="48">
        <v>55</v>
      </c>
      <c r="M29" s="48">
        <v>105</v>
      </c>
      <c r="N29" s="175">
        <v>0.13725490196078433</v>
      </c>
      <c r="O29" s="48">
        <v>230</v>
      </c>
      <c r="P29" s="48">
        <v>10</v>
      </c>
      <c r="Q29" s="48">
        <v>240</v>
      </c>
      <c r="R29" s="175">
        <v>0.31372549019607843</v>
      </c>
      <c r="S29" s="48">
        <v>0</v>
      </c>
      <c r="T29" s="48">
        <v>10</v>
      </c>
      <c r="U29" s="48">
        <v>0</v>
      </c>
      <c r="V29" s="53" t="s">
        <v>5</v>
      </c>
    </row>
    <row r="30" spans="1:22">
      <c r="A30" s="48" t="s">
        <v>143</v>
      </c>
      <c r="B30" s="48" t="s">
        <v>123</v>
      </c>
      <c r="C30" s="48" t="s">
        <v>41</v>
      </c>
      <c r="D30" s="48">
        <v>0.567599983215332</v>
      </c>
      <c r="E30" s="48">
        <v>4696</v>
      </c>
      <c r="F30" s="48">
        <v>1922</v>
      </c>
      <c r="G30" s="48">
        <v>1756</v>
      </c>
      <c r="H30" s="48">
        <v>8273.4322390183461</v>
      </c>
      <c r="I30" s="48">
        <v>3386.1875560888548</v>
      </c>
      <c r="J30" s="48">
        <v>2000</v>
      </c>
      <c r="K30" s="48">
        <v>865</v>
      </c>
      <c r="L30" s="48">
        <v>255</v>
      </c>
      <c r="M30" s="48">
        <v>605</v>
      </c>
      <c r="N30" s="175">
        <v>0.30249999999999999</v>
      </c>
      <c r="O30" s="48">
        <v>235</v>
      </c>
      <c r="P30" s="48">
        <v>25</v>
      </c>
      <c r="Q30" s="48">
        <v>260</v>
      </c>
      <c r="R30" s="175">
        <v>0.13</v>
      </c>
      <c r="S30" s="48">
        <v>0</v>
      </c>
      <c r="T30" s="48">
        <v>15</v>
      </c>
      <c r="U30" s="48">
        <v>0</v>
      </c>
      <c r="V30" s="53" t="s">
        <v>5</v>
      </c>
    </row>
    <row r="31" spans="1:22">
      <c r="A31" s="46" t="s">
        <v>166</v>
      </c>
      <c r="B31" s="46" t="s">
        <v>123</v>
      </c>
      <c r="C31" s="46" t="s">
        <v>41</v>
      </c>
      <c r="D31" s="46">
        <v>0.70110000610351564</v>
      </c>
      <c r="E31" s="46">
        <v>5121</v>
      </c>
      <c r="F31" s="46">
        <v>2013</v>
      </c>
      <c r="G31" s="46">
        <v>1923</v>
      </c>
      <c r="H31" s="46">
        <v>7304.2361366687783</v>
      </c>
      <c r="I31" s="46">
        <v>2871.2023712388695</v>
      </c>
      <c r="J31" s="46">
        <v>2540</v>
      </c>
      <c r="K31" s="46">
        <v>1375</v>
      </c>
      <c r="L31" s="46">
        <v>395</v>
      </c>
      <c r="M31" s="46">
        <v>475</v>
      </c>
      <c r="N31" s="176">
        <v>0.18700787401574803</v>
      </c>
      <c r="O31" s="46">
        <v>210</v>
      </c>
      <c r="P31" s="46">
        <v>50</v>
      </c>
      <c r="Q31" s="46">
        <v>260</v>
      </c>
      <c r="R31" s="176">
        <v>0.10236220472440945</v>
      </c>
      <c r="S31" s="46">
        <v>0</v>
      </c>
      <c r="T31" s="46">
        <v>0</v>
      </c>
      <c r="U31" s="46">
        <v>30</v>
      </c>
      <c r="V31" s="51" t="s">
        <v>7</v>
      </c>
    </row>
    <row r="32" spans="1:22">
      <c r="A32" s="46" t="s">
        <v>167</v>
      </c>
      <c r="B32" s="46" t="s">
        <v>123</v>
      </c>
      <c r="C32" s="46" t="s">
        <v>41</v>
      </c>
      <c r="D32" s="46">
        <v>0.99930000305175781</v>
      </c>
      <c r="E32" s="46">
        <v>3774</v>
      </c>
      <c r="F32" s="46">
        <v>1477</v>
      </c>
      <c r="G32" s="46">
        <v>1442</v>
      </c>
      <c r="H32" s="46">
        <v>3776.6436390219137</v>
      </c>
      <c r="I32" s="46">
        <v>1478.0346197232025</v>
      </c>
      <c r="J32" s="46">
        <v>2030</v>
      </c>
      <c r="K32" s="46">
        <v>1265</v>
      </c>
      <c r="L32" s="46">
        <v>275</v>
      </c>
      <c r="M32" s="46">
        <v>310</v>
      </c>
      <c r="N32" s="176">
        <v>0.15270935960591134</v>
      </c>
      <c r="O32" s="46">
        <v>135</v>
      </c>
      <c r="P32" s="46">
        <v>25</v>
      </c>
      <c r="Q32" s="46">
        <v>160</v>
      </c>
      <c r="R32" s="176">
        <v>7.8817733990147784E-2</v>
      </c>
      <c r="S32" s="46">
        <v>0</v>
      </c>
      <c r="T32" s="46">
        <v>10</v>
      </c>
      <c r="U32" s="46">
        <v>10</v>
      </c>
      <c r="V32" s="51" t="s">
        <v>7</v>
      </c>
    </row>
    <row r="33" spans="1:22">
      <c r="A33" s="46" t="s">
        <v>168</v>
      </c>
      <c r="B33" s="46" t="s">
        <v>123</v>
      </c>
      <c r="C33" s="46" t="s">
        <v>41</v>
      </c>
      <c r="D33" s="46">
        <v>2.5983999633789061</v>
      </c>
      <c r="E33" s="46">
        <v>2168</v>
      </c>
      <c r="F33" s="46">
        <v>952</v>
      </c>
      <c r="G33" s="46">
        <v>935</v>
      </c>
      <c r="H33" s="46">
        <v>834.35961767055187</v>
      </c>
      <c r="I33" s="46">
        <v>366.37931550847111</v>
      </c>
      <c r="J33" s="46">
        <v>1105</v>
      </c>
      <c r="K33" s="46">
        <v>730</v>
      </c>
      <c r="L33" s="46">
        <v>175</v>
      </c>
      <c r="M33" s="46">
        <v>105</v>
      </c>
      <c r="N33" s="176">
        <v>9.5022624434389136E-2</v>
      </c>
      <c r="O33" s="46">
        <v>40</v>
      </c>
      <c r="P33" s="46">
        <v>35</v>
      </c>
      <c r="Q33" s="46">
        <v>75</v>
      </c>
      <c r="R33" s="176">
        <v>6.7873303167420809E-2</v>
      </c>
      <c r="S33" s="46">
        <v>10</v>
      </c>
      <c r="T33" s="46">
        <v>0</v>
      </c>
      <c r="U33" s="46">
        <v>0</v>
      </c>
      <c r="V33" s="51" t="s">
        <v>7</v>
      </c>
    </row>
    <row r="34" spans="1:22">
      <c r="A34" s="46" t="s">
        <v>169</v>
      </c>
      <c r="B34" s="46" t="s">
        <v>123</v>
      </c>
      <c r="C34" s="46" t="s">
        <v>41</v>
      </c>
      <c r="D34" s="46">
        <v>2.1700999450683596</v>
      </c>
      <c r="E34" s="46">
        <v>5870</v>
      </c>
      <c r="F34" s="46">
        <v>2439</v>
      </c>
      <c r="G34" s="46">
        <v>2323</v>
      </c>
      <c r="H34" s="46">
        <v>2704.9445410750845</v>
      </c>
      <c r="I34" s="46">
        <v>1123.9113689407379</v>
      </c>
      <c r="J34" s="46">
        <v>2460</v>
      </c>
      <c r="K34" s="46">
        <v>1440</v>
      </c>
      <c r="L34" s="46">
        <v>410</v>
      </c>
      <c r="M34" s="46">
        <v>440</v>
      </c>
      <c r="N34" s="176">
        <v>0.17886178861788618</v>
      </c>
      <c r="O34" s="46">
        <v>110</v>
      </c>
      <c r="P34" s="46">
        <v>50</v>
      </c>
      <c r="Q34" s="46">
        <v>160</v>
      </c>
      <c r="R34" s="176">
        <v>6.5040650406504072E-2</v>
      </c>
      <c r="S34" s="46">
        <v>0</v>
      </c>
      <c r="T34" s="46">
        <v>0</v>
      </c>
      <c r="U34" s="46">
        <v>20</v>
      </c>
      <c r="V34" s="51" t="s">
        <v>7</v>
      </c>
    </row>
    <row r="35" spans="1:22">
      <c r="A35" s="48" t="s">
        <v>144</v>
      </c>
      <c r="B35" s="48" t="s">
        <v>123</v>
      </c>
      <c r="C35" s="48" t="s">
        <v>41</v>
      </c>
      <c r="D35" s="48">
        <v>0.94720001220703121</v>
      </c>
      <c r="E35" s="48">
        <v>959</v>
      </c>
      <c r="F35" s="48">
        <v>339</v>
      </c>
      <c r="G35" s="48">
        <v>317</v>
      </c>
      <c r="H35" s="48">
        <v>1012.4577572222303</v>
      </c>
      <c r="I35" s="48">
        <v>357.89695484706579</v>
      </c>
      <c r="J35" s="48">
        <v>285</v>
      </c>
      <c r="K35" s="48">
        <v>145</v>
      </c>
      <c r="L35" s="48">
        <v>35</v>
      </c>
      <c r="M35" s="48">
        <v>65</v>
      </c>
      <c r="N35" s="175">
        <v>0.22807017543859648</v>
      </c>
      <c r="O35" s="48">
        <v>35</v>
      </c>
      <c r="P35" s="48">
        <v>10</v>
      </c>
      <c r="Q35" s="48">
        <v>45</v>
      </c>
      <c r="R35" s="175">
        <v>0.15789473684210525</v>
      </c>
      <c r="S35" s="48">
        <v>0</v>
      </c>
      <c r="T35" s="48">
        <v>0</v>
      </c>
      <c r="U35" s="48">
        <v>0</v>
      </c>
      <c r="V35" s="53" t="s">
        <v>5</v>
      </c>
    </row>
    <row r="36" spans="1:22">
      <c r="A36" s="48" t="s">
        <v>145</v>
      </c>
      <c r="B36" s="48" t="s">
        <v>123</v>
      </c>
      <c r="C36" s="48" t="s">
        <v>41</v>
      </c>
      <c r="D36" s="48">
        <v>0.76620002746582028</v>
      </c>
      <c r="E36" s="48">
        <v>2390</v>
      </c>
      <c r="F36" s="48">
        <v>1071</v>
      </c>
      <c r="G36" s="48">
        <v>951</v>
      </c>
      <c r="H36" s="48">
        <v>3119.2898907937151</v>
      </c>
      <c r="I36" s="48">
        <v>1397.8073108954263</v>
      </c>
      <c r="J36" s="48">
        <v>620</v>
      </c>
      <c r="K36" s="48">
        <v>205</v>
      </c>
      <c r="L36" s="48">
        <v>95</v>
      </c>
      <c r="M36" s="48">
        <v>135</v>
      </c>
      <c r="N36" s="175">
        <v>0.21774193548387097</v>
      </c>
      <c r="O36" s="48">
        <v>150</v>
      </c>
      <c r="P36" s="48">
        <v>30</v>
      </c>
      <c r="Q36" s="48">
        <v>180</v>
      </c>
      <c r="R36" s="175">
        <v>0.29032258064516131</v>
      </c>
      <c r="S36" s="48">
        <v>0</v>
      </c>
      <c r="T36" s="48">
        <v>0</v>
      </c>
      <c r="U36" s="48">
        <v>10</v>
      </c>
      <c r="V36" s="53" t="s">
        <v>5</v>
      </c>
    </row>
    <row r="37" spans="1:22">
      <c r="A37" s="48" t="s">
        <v>146</v>
      </c>
      <c r="B37" s="48" t="s">
        <v>123</v>
      </c>
      <c r="C37" s="48" t="s">
        <v>41</v>
      </c>
      <c r="D37" s="48">
        <v>0.51840000152587895</v>
      </c>
      <c r="E37" s="48">
        <v>1866</v>
      </c>
      <c r="F37" s="48">
        <v>682</v>
      </c>
      <c r="G37" s="48">
        <v>583</v>
      </c>
      <c r="H37" s="48">
        <v>3599.537026442018</v>
      </c>
      <c r="I37" s="48">
        <v>1315.5864158807376</v>
      </c>
      <c r="J37" s="48">
        <v>510</v>
      </c>
      <c r="K37" s="48">
        <v>280</v>
      </c>
      <c r="L37" s="48">
        <v>20</v>
      </c>
      <c r="M37" s="48">
        <v>155</v>
      </c>
      <c r="N37" s="175">
        <v>0.30392156862745096</v>
      </c>
      <c r="O37" s="48">
        <v>40</v>
      </c>
      <c r="P37" s="48">
        <v>20</v>
      </c>
      <c r="Q37" s="48">
        <v>60</v>
      </c>
      <c r="R37" s="175">
        <v>0.11764705882352941</v>
      </c>
      <c r="S37" s="48">
        <v>0</v>
      </c>
      <c r="T37" s="48">
        <v>0</v>
      </c>
      <c r="U37" s="48">
        <v>0</v>
      </c>
      <c r="V37" s="53" t="s">
        <v>5</v>
      </c>
    </row>
    <row r="38" spans="1:22">
      <c r="A38" s="48" t="s">
        <v>147</v>
      </c>
      <c r="B38" s="48" t="s">
        <v>123</v>
      </c>
      <c r="C38" s="48" t="s">
        <v>41</v>
      </c>
      <c r="D38" s="48">
        <v>0.54310001373291017</v>
      </c>
      <c r="E38" s="48">
        <v>787</v>
      </c>
      <c r="F38" s="48">
        <v>411</v>
      </c>
      <c r="G38" s="48">
        <v>369</v>
      </c>
      <c r="H38" s="48">
        <v>1449.0885289998112</v>
      </c>
      <c r="I38" s="48">
        <v>756.76669049418342</v>
      </c>
      <c r="J38" s="48">
        <v>300</v>
      </c>
      <c r="K38" s="48">
        <v>130</v>
      </c>
      <c r="L38" s="48">
        <v>15</v>
      </c>
      <c r="M38" s="48">
        <v>95</v>
      </c>
      <c r="N38" s="175">
        <v>0.31666666666666665</v>
      </c>
      <c r="O38" s="48">
        <v>40</v>
      </c>
      <c r="P38" s="48">
        <v>10</v>
      </c>
      <c r="Q38" s="48">
        <v>50</v>
      </c>
      <c r="R38" s="175">
        <v>0.16666666666666666</v>
      </c>
      <c r="S38" s="48">
        <v>0</v>
      </c>
      <c r="T38" s="48">
        <v>0</v>
      </c>
      <c r="U38" s="48">
        <v>10</v>
      </c>
      <c r="V38" s="53" t="s">
        <v>5</v>
      </c>
    </row>
    <row r="39" spans="1:22">
      <c r="A39" s="46" t="s">
        <v>170</v>
      </c>
      <c r="B39" s="46" t="s">
        <v>123</v>
      </c>
      <c r="C39" s="46" t="s">
        <v>41</v>
      </c>
      <c r="D39" s="46">
        <v>2.2285000610351564</v>
      </c>
      <c r="E39" s="46">
        <v>3144</v>
      </c>
      <c r="F39" s="46">
        <v>1336</v>
      </c>
      <c r="G39" s="46">
        <v>1297</v>
      </c>
      <c r="H39" s="46">
        <v>1410.8144105410463</v>
      </c>
      <c r="I39" s="46">
        <v>599.50637801616983</v>
      </c>
      <c r="J39" s="46">
        <v>1560</v>
      </c>
      <c r="K39" s="46">
        <v>1010</v>
      </c>
      <c r="L39" s="46">
        <v>145</v>
      </c>
      <c r="M39" s="46">
        <v>265</v>
      </c>
      <c r="N39" s="176">
        <v>0.16987179487179488</v>
      </c>
      <c r="O39" s="46">
        <v>105</v>
      </c>
      <c r="P39" s="46">
        <v>30</v>
      </c>
      <c r="Q39" s="46">
        <v>135</v>
      </c>
      <c r="R39" s="176">
        <v>8.6538461538461536E-2</v>
      </c>
      <c r="S39" s="46">
        <v>10</v>
      </c>
      <c r="T39" s="46">
        <v>10</v>
      </c>
      <c r="U39" s="46">
        <v>0</v>
      </c>
      <c r="V39" s="51" t="s">
        <v>7</v>
      </c>
    </row>
    <row r="40" spans="1:22">
      <c r="A40" s="46" t="s">
        <v>171</v>
      </c>
      <c r="B40" s="46" t="s">
        <v>123</v>
      </c>
      <c r="C40" s="46" t="s">
        <v>41</v>
      </c>
      <c r="D40" s="46">
        <v>1.3450999450683594</v>
      </c>
      <c r="E40" s="46">
        <v>5465</v>
      </c>
      <c r="F40" s="46">
        <v>2638</v>
      </c>
      <c r="G40" s="46">
        <v>2512</v>
      </c>
      <c r="H40" s="46">
        <v>4062.8951179700352</v>
      </c>
      <c r="I40" s="46">
        <v>1961.1925564876401</v>
      </c>
      <c r="J40" s="46">
        <v>2615</v>
      </c>
      <c r="K40" s="46">
        <v>1715</v>
      </c>
      <c r="L40" s="46">
        <v>185</v>
      </c>
      <c r="M40" s="46">
        <v>490</v>
      </c>
      <c r="N40" s="176">
        <v>0.18738049713193117</v>
      </c>
      <c r="O40" s="46">
        <v>135</v>
      </c>
      <c r="P40" s="46">
        <v>45</v>
      </c>
      <c r="Q40" s="46">
        <v>180</v>
      </c>
      <c r="R40" s="176">
        <v>6.8833652007648183E-2</v>
      </c>
      <c r="S40" s="46">
        <v>0</v>
      </c>
      <c r="T40" s="46">
        <v>0</v>
      </c>
      <c r="U40" s="46">
        <v>35</v>
      </c>
      <c r="V40" s="51" t="s">
        <v>7</v>
      </c>
    </row>
    <row r="41" spans="1:22">
      <c r="A41" s="47" t="s">
        <v>279</v>
      </c>
      <c r="B41" s="47" t="s">
        <v>123</v>
      </c>
      <c r="C41" s="47" t="s">
        <v>41</v>
      </c>
      <c r="D41" s="47">
        <v>0.92639999389648442</v>
      </c>
      <c r="E41" s="47">
        <v>3726</v>
      </c>
      <c r="F41" s="47">
        <v>1640</v>
      </c>
      <c r="G41" s="47">
        <v>1579</v>
      </c>
      <c r="H41" s="47">
        <v>4022.0207518873772</v>
      </c>
      <c r="I41" s="47">
        <v>1770.2936213352923</v>
      </c>
      <c r="J41" s="47">
        <v>1830</v>
      </c>
      <c r="K41" s="47">
        <v>1070</v>
      </c>
      <c r="L41" s="47">
        <v>155</v>
      </c>
      <c r="M41" s="47">
        <v>460</v>
      </c>
      <c r="N41" s="177">
        <v>0.25136612021857924</v>
      </c>
      <c r="O41" s="47">
        <v>85</v>
      </c>
      <c r="P41" s="47">
        <v>30</v>
      </c>
      <c r="Q41" s="47">
        <v>115</v>
      </c>
      <c r="R41" s="177">
        <v>6.2841530054644809E-2</v>
      </c>
      <c r="S41" s="47">
        <v>0</v>
      </c>
      <c r="T41" s="47">
        <v>15</v>
      </c>
      <c r="U41" s="47">
        <v>10</v>
      </c>
      <c r="V41" s="52" t="s">
        <v>6</v>
      </c>
    </row>
    <row r="42" spans="1:22">
      <c r="A42" s="46" t="s">
        <v>172</v>
      </c>
      <c r="B42" s="46" t="s">
        <v>123</v>
      </c>
      <c r="C42" s="46" t="s">
        <v>41</v>
      </c>
      <c r="D42" s="46">
        <v>0.59150001525878904</v>
      </c>
      <c r="E42" s="46">
        <v>2023</v>
      </c>
      <c r="F42" s="46">
        <v>826</v>
      </c>
      <c r="G42" s="46">
        <v>808</v>
      </c>
      <c r="H42" s="46">
        <v>3420.1182549672649</v>
      </c>
      <c r="I42" s="46">
        <v>1396.449668118122</v>
      </c>
      <c r="J42" s="46">
        <v>1125</v>
      </c>
      <c r="K42" s="46">
        <v>735</v>
      </c>
      <c r="L42" s="46">
        <v>75</v>
      </c>
      <c r="M42" s="46">
        <v>185</v>
      </c>
      <c r="N42" s="176">
        <v>0.16444444444444445</v>
      </c>
      <c r="O42" s="46">
        <v>40</v>
      </c>
      <c r="P42" s="46">
        <v>30</v>
      </c>
      <c r="Q42" s="46">
        <v>70</v>
      </c>
      <c r="R42" s="176">
        <v>6.222222222222222E-2</v>
      </c>
      <c r="S42" s="46">
        <v>0</v>
      </c>
      <c r="T42" s="46">
        <v>0</v>
      </c>
      <c r="U42" s="46">
        <v>55</v>
      </c>
      <c r="V42" s="51" t="s">
        <v>7</v>
      </c>
    </row>
    <row r="43" spans="1:22">
      <c r="A43" s="46" t="s">
        <v>173</v>
      </c>
      <c r="B43" s="46" t="s">
        <v>123</v>
      </c>
      <c r="C43" s="46" t="s">
        <v>41</v>
      </c>
      <c r="D43" s="46">
        <v>1.0172000122070313</v>
      </c>
      <c r="E43" s="46">
        <v>3580</v>
      </c>
      <c r="F43" s="46">
        <v>1556</v>
      </c>
      <c r="G43" s="46">
        <v>1495</v>
      </c>
      <c r="H43" s="46">
        <v>3519.4651563485832</v>
      </c>
      <c r="I43" s="46">
        <v>1529.6893249380992</v>
      </c>
      <c r="J43" s="46">
        <v>1880</v>
      </c>
      <c r="K43" s="46">
        <v>1185</v>
      </c>
      <c r="L43" s="46">
        <v>225</v>
      </c>
      <c r="M43" s="46">
        <v>285</v>
      </c>
      <c r="N43" s="176">
        <v>0.15159574468085107</v>
      </c>
      <c r="O43" s="46">
        <v>100</v>
      </c>
      <c r="P43" s="46">
        <v>55</v>
      </c>
      <c r="Q43" s="46">
        <v>155</v>
      </c>
      <c r="R43" s="176">
        <v>8.2446808510638292E-2</v>
      </c>
      <c r="S43" s="46">
        <v>10</v>
      </c>
      <c r="T43" s="46">
        <v>0</v>
      </c>
      <c r="U43" s="46">
        <v>20</v>
      </c>
      <c r="V43" s="51" t="s">
        <v>7</v>
      </c>
    </row>
    <row r="44" spans="1:22">
      <c r="A44" s="48" t="s">
        <v>148</v>
      </c>
      <c r="B44" s="48" t="s">
        <v>123</v>
      </c>
      <c r="C44" s="48" t="s">
        <v>41</v>
      </c>
      <c r="D44" s="48">
        <v>0.47639999389648435</v>
      </c>
      <c r="E44" s="48">
        <v>2642</v>
      </c>
      <c r="F44" s="48">
        <v>1175</v>
      </c>
      <c r="G44" s="48">
        <v>1056</v>
      </c>
      <c r="H44" s="48">
        <v>5545.7599367099756</v>
      </c>
      <c r="I44" s="48">
        <v>2466.4148090969802</v>
      </c>
      <c r="J44" s="48">
        <v>935</v>
      </c>
      <c r="K44" s="48">
        <v>405</v>
      </c>
      <c r="L44" s="48">
        <v>140</v>
      </c>
      <c r="M44" s="48">
        <v>270</v>
      </c>
      <c r="N44" s="175">
        <v>0.28877005347593582</v>
      </c>
      <c r="O44" s="48">
        <v>65</v>
      </c>
      <c r="P44" s="48">
        <v>45</v>
      </c>
      <c r="Q44" s="48">
        <v>110</v>
      </c>
      <c r="R44" s="175">
        <v>0.11764705882352941</v>
      </c>
      <c r="S44" s="48">
        <v>0</v>
      </c>
      <c r="T44" s="48">
        <v>0</v>
      </c>
      <c r="U44" s="48">
        <v>10</v>
      </c>
      <c r="V44" s="53" t="s">
        <v>5</v>
      </c>
    </row>
    <row r="45" spans="1:22">
      <c r="A45" s="48" t="s">
        <v>149</v>
      </c>
      <c r="B45" s="48" t="s">
        <v>123</v>
      </c>
      <c r="C45" s="48" t="s">
        <v>41</v>
      </c>
      <c r="D45" s="48">
        <v>1.2558000183105469</v>
      </c>
      <c r="E45" s="48">
        <v>4137</v>
      </c>
      <c r="F45" s="48">
        <v>1910</v>
      </c>
      <c r="G45" s="48">
        <v>1708</v>
      </c>
      <c r="H45" s="48">
        <v>3294.3143332372215</v>
      </c>
      <c r="I45" s="48">
        <v>1520.9428031141149</v>
      </c>
      <c r="J45" s="48">
        <v>1275</v>
      </c>
      <c r="K45" s="48">
        <v>520</v>
      </c>
      <c r="L45" s="48">
        <v>140</v>
      </c>
      <c r="M45" s="48">
        <v>425</v>
      </c>
      <c r="N45" s="175">
        <v>0.33333333333333331</v>
      </c>
      <c r="O45" s="48">
        <v>120</v>
      </c>
      <c r="P45" s="48">
        <v>50</v>
      </c>
      <c r="Q45" s="48">
        <v>170</v>
      </c>
      <c r="R45" s="175">
        <v>0.13333333333333333</v>
      </c>
      <c r="S45" s="48">
        <v>0</v>
      </c>
      <c r="T45" s="48">
        <v>10</v>
      </c>
      <c r="U45" s="48">
        <v>0</v>
      </c>
      <c r="V45" s="53" t="s">
        <v>5</v>
      </c>
    </row>
    <row r="46" spans="1:22">
      <c r="A46" s="46" t="s">
        <v>174</v>
      </c>
      <c r="B46" s="46" t="s">
        <v>123</v>
      </c>
      <c r="C46" s="46" t="s">
        <v>41</v>
      </c>
      <c r="D46" s="46">
        <v>1.0105000305175782</v>
      </c>
      <c r="E46" s="46">
        <v>2402</v>
      </c>
      <c r="F46" s="46">
        <v>1054</v>
      </c>
      <c r="G46" s="46">
        <v>965</v>
      </c>
      <c r="H46" s="46">
        <v>2377.0409969900697</v>
      </c>
      <c r="I46" s="46">
        <v>1043.0479645410214</v>
      </c>
      <c r="J46" s="46">
        <v>935</v>
      </c>
      <c r="K46" s="46">
        <v>565</v>
      </c>
      <c r="L46" s="46">
        <v>190</v>
      </c>
      <c r="M46" s="46">
        <v>140</v>
      </c>
      <c r="N46" s="176">
        <v>0.1497326203208556</v>
      </c>
      <c r="O46" s="46">
        <v>20</v>
      </c>
      <c r="P46" s="46">
        <v>0</v>
      </c>
      <c r="Q46" s="46">
        <v>20</v>
      </c>
      <c r="R46" s="176">
        <v>2.1390374331550801E-2</v>
      </c>
      <c r="S46" s="46">
        <v>0</v>
      </c>
      <c r="T46" s="46">
        <v>10</v>
      </c>
      <c r="U46" s="46">
        <v>10</v>
      </c>
      <c r="V46" s="51" t="s">
        <v>7</v>
      </c>
    </row>
    <row r="47" spans="1:22">
      <c r="A47" s="47" t="s">
        <v>280</v>
      </c>
      <c r="B47" s="47" t="s">
        <v>123</v>
      </c>
      <c r="C47" s="47" t="s">
        <v>41</v>
      </c>
      <c r="D47" s="47">
        <v>1.049800033569336</v>
      </c>
      <c r="E47" s="47">
        <v>5879</v>
      </c>
      <c r="F47" s="47">
        <v>2395</v>
      </c>
      <c r="G47" s="47">
        <v>2225</v>
      </c>
      <c r="H47" s="47">
        <v>5600.1141284129235</v>
      </c>
      <c r="I47" s="47">
        <v>2281.3868578923202</v>
      </c>
      <c r="J47" s="47">
        <v>2430</v>
      </c>
      <c r="K47" s="47">
        <v>1300</v>
      </c>
      <c r="L47" s="47">
        <v>340</v>
      </c>
      <c r="M47" s="47">
        <v>595</v>
      </c>
      <c r="N47" s="177">
        <v>0.2448559670781893</v>
      </c>
      <c r="O47" s="47">
        <v>120</v>
      </c>
      <c r="P47" s="47">
        <v>35</v>
      </c>
      <c r="Q47" s="47">
        <v>155</v>
      </c>
      <c r="R47" s="177">
        <v>6.3786008230452676E-2</v>
      </c>
      <c r="S47" s="47">
        <v>10</v>
      </c>
      <c r="T47" s="47">
        <v>10</v>
      </c>
      <c r="U47" s="47">
        <v>20</v>
      </c>
      <c r="V47" s="52" t="s">
        <v>6</v>
      </c>
    </row>
    <row r="48" spans="1:22">
      <c r="A48" s="47" t="s">
        <v>281</v>
      </c>
      <c r="B48" s="47" t="s">
        <v>123</v>
      </c>
      <c r="C48" s="47" t="s">
        <v>41</v>
      </c>
      <c r="D48" s="47">
        <v>0.500099983215332</v>
      </c>
      <c r="E48" s="47">
        <v>2415</v>
      </c>
      <c r="F48" s="47">
        <v>1047</v>
      </c>
      <c r="G48" s="47">
        <v>989</v>
      </c>
      <c r="H48" s="47">
        <v>4829.0343552364293</v>
      </c>
      <c r="I48" s="47">
        <v>2093.5813540093341</v>
      </c>
      <c r="J48" s="47">
        <v>1040</v>
      </c>
      <c r="K48" s="47">
        <v>590</v>
      </c>
      <c r="L48" s="47">
        <v>70</v>
      </c>
      <c r="M48" s="47">
        <v>265</v>
      </c>
      <c r="N48" s="177">
        <v>0.25480769230769229</v>
      </c>
      <c r="O48" s="47">
        <v>80</v>
      </c>
      <c r="P48" s="47">
        <v>25</v>
      </c>
      <c r="Q48" s="47">
        <v>105</v>
      </c>
      <c r="R48" s="177">
        <v>0.10096153846153846</v>
      </c>
      <c r="S48" s="47">
        <v>0</v>
      </c>
      <c r="T48" s="47">
        <v>0</v>
      </c>
      <c r="U48" s="47">
        <v>10</v>
      </c>
      <c r="V48" s="52" t="s">
        <v>6</v>
      </c>
    </row>
    <row r="49" spans="1:22">
      <c r="A49" s="46" t="s">
        <v>175</v>
      </c>
      <c r="B49" s="46" t="s">
        <v>123</v>
      </c>
      <c r="C49" s="46" t="s">
        <v>41</v>
      </c>
      <c r="D49" s="46">
        <v>1.1025</v>
      </c>
      <c r="E49" s="46">
        <v>4497</v>
      </c>
      <c r="F49" s="46">
        <v>1882</v>
      </c>
      <c r="G49" s="46">
        <v>1815</v>
      </c>
      <c r="H49" s="46">
        <v>4078.9115646258501</v>
      </c>
      <c r="I49" s="46">
        <v>1707.0294784580499</v>
      </c>
      <c r="J49" s="46">
        <v>2200</v>
      </c>
      <c r="K49" s="46">
        <v>1410</v>
      </c>
      <c r="L49" s="46">
        <v>225</v>
      </c>
      <c r="M49" s="46">
        <v>420</v>
      </c>
      <c r="N49" s="176">
        <v>0.19090909090909092</v>
      </c>
      <c r="O49" s="46">
        <v>85</v>
      </c>
      <c r="P49" s="46">
        <v>30</v>
      </c>
      <c r="Q49" s="46">
        <v>115</v>
      </c>
      <c r="R49" s="176">
        <v>5.2272727272727269E-2</v>
      </c>
      <c r="S49" s="46">
        <v>10</v>
      </c>
      <c r="T49" s="46">
        <v>0</v>
      </c>
      <c r="U49" s="46">
        <v>25</v>
      </c>
      <c r="V49" s="51" t="s">
        <v>7</v>
      </c>
    </row>
    <row r="50" spans="1:22">
      <c r="A50" s="46" t="s">
        <v>176</v>
      </c>
      <c r="B50" s="46" t="s">
        <v>123</v>
      </c>
      <c r="C50" s="46" t="s">
        <v>41</v>
      </c>
      <c r="D50" s="46">
        <v>1.0838999938964844</v>
      </c>
      <c r="E50" s="46">
        <v>4546</v>
      </c>
      <c r="F50" s="46">
        <v>1902</v>
      </c>
      <c r="G50" s="46">
        <v>1817</v>
      </c>
      <c r="H50" s="46">
        <v>4194.1138717583171</v>
      </c>
      <c r="I50" s="46">
        <v>1754.7744355662821</v>
      </c>
      <c r="J50" s="46">
        <v>2345</v>
      </c>
      <c r="K50" s="46">
        <v>1555</v>
      </c>
      <c r="L50" s="46">
        <v>285</v>
      </c>
      <c r="M50" s="46">
        <v>400</v>
      </c>
      <c r="N50" s="176">
        <v>0.17057569296375266</v>
      </c>
      <c r="O50" s="46">
        <v>75</v>
      </c>
      <c r="P50" s="46">
        <v>10</v>
      </c>
      <c r="Q50" s="46">
        <v>85</v>
      </c>
      <c r="R50" s="176">
        <v>3.6247334754797439E-2</v>
      </c>
      <c r="S50" s="46">
        <v>0</v>
      </c>
      <c r="T50" s="46">
        <v>0</v>
      </c>
      <c r="U50" s="46">
        <v>15</v>
      </c>
      <c r="V50" s="51" t="s">
        <v>7</v>
      </c>
    </row>
    <row r="51" spans="1:22">
      <c r="A51" s="46" t="s">
        <v>177</v>
      </c>
      <c r="B51" s="46" t="s">
        <v>123</v>
      </c>
      <c r="C51" s="46" t="s">
        <v>41</v>
      </c>
      <c r="D51" s="46">
        <v>0.96879997253417971</v>
      </c>
      <c r="E51" s="46">
        <v>2602</v>
      </c>
      <c r="F51" s="46">
        <v>1079</v>
      </c>
      <c r="G51" s="46">
        <v>1063</v>
      </c>
      <c r="H51" s="46">
        <v>2685.7969382407268</v>
      </c>
      <c r="I51" s="46">
        <v>1113.7489993703859</v>
      </c>
      <c r="J51" s="46">
        <v>1175</v>
      </c>
      <c r="K51" s="46">
        <v>835</v>
      </c>
      <c r="L51" s="46">
        <v>145</v>
      </c>
      <c r="M51" s="46">
        <v>120</v>
      </c>
      <c r="N51" s="176">
        <v>0.10212765957446808</v>
      </c>
      <c r="O51" s="46">
        <v>60</v>
      </c>
      <c r="P51" s="46">
        <v>10</v>
      </c>
      <c r="Q51" s="46">
        <v>70</v>
      </c>
      <c r="R51" s="176">
        <v>5.9574468085106386E-2</v>
      </c>
      <c r="S51" s="46">
        <v>0</v>
      </c>
      <c r="T51" s="46">
        <v>0</v>
      </c>
      <c r="U51" s="46">
        <v>10</v>
      </c>
      <c r="V51" s="51" t="s">
        <v>7</v>
      </c>
    </row>
    <row r="52" spans="1:22">
      <c r="A52" s="46" t="s">
        <v>178</v>
      </c>
      <c r="B52" s="46" t="s">
        <v>123</v>
      </c>
      <c r="C52" s="46" t="s">
        <v>41</v>
      </c>
      <c r="D52" s="46">
        <v>3.8066000366210937</v>
      </c>
      <c r="E52" s="46">
        <v>2944</v>
      </c>
      <c r="F52" s="46">
        <v>1133</v>
      </c>
      <c r="G52" s="46">
        <v>1102</v>
      </c>
      <c r="H52" s="46">
        <v>773.39357213195012</v>
      </c>
      <c r="I52" s="46">
        <v>297.64093655757455</v>
      </c>
      <c r="J52" s="46">
        <v>1155</v>
      </c>
      <c r="K52" s="46">
        <v>750</v>
      </c>
      <c r="L52" s="46">
        <v>180</v>
      </c>
      <c r="M52" s="46">
        <v>130</v>
      </c>
      <c r="N52" s="176">
        <v>0.11255411255411256</v>
      </c>
      <c r="O52" s="46">
        <v>60</v>
      </c>
      <c r="P52" s="46">
        <v>10</v>
      </c>
      <c r="Q52" s="46">
        <v>70</v>
      </c>
      <c r="R52" s="176">
        <v>6.0606060606060608E-2</v>
      </c>
      <c r="S52" s="46">
        <v>0</v>
      </c>
      <c r="T52" s="46">
        <v>20</v>
      </c>
      <c r="U52" s="46">
        <v>10</v>
      </c>
      <c r="V52" s="51" t="s">
        <v>7</v>
      </c>
    </row>
    <row r="53" spans="1:22">
      <c r="A53" s="46" t="s">
        <v>179</v>
      </c>
      <c r="B53" s="46" t="s">
        <v>123</v>
      </c>
      <c r="C53" s="46" t="s">
        <v>41</v>
      </c>
      <c r="D53" s="46">
        <v>2.3466000366210937</v>
      </c>
      <c r="E53" s="46">
        <v>3469</v>
      </c>
      <c r="F53" s="46">
        <v>1401</v>
      </c>
      <c r="G53" s="46">
        <v>1363</v>
      </c>
      <c r="H53" s="46">
        <v>1478.3090198000114</v>
      </c>
      <c r="I53" s="46">
        <v>597.03399733058984</v>
      </c>
      <c r="J53" s="46">
        <v>1620</v>
      </c>
      <c r="K53" s="46">
        <v>970</v>
      </c>
      <c r="L53" s="46">
        <v>230</v>
      </c>
      <c r="M53" s="46">
        <v>295</v>
      </c>
      <c r="N53" s="176">
        <v>0.18209876543209877</v>
      </c>
      <c r="O53" s="46">
        <v>105</v>
      </c>
      <c r="P53" s="46">
        <v>15</v>
      </c>
      <c r="Q53" s="46">
        <v>120</v>
      </c>
      <c r="R53" s="176">
        <v>7.407407407407407E-2</v>
      </c>
      <c r="S53" s="46">
        <v>0</v>
      </c>
      <c r="T53" s="46">
        <v>0</v>
      </c>
      <c r="U53" s="46">
        <v>0</v>
      </c>
      <c r="V53" s="51" t="s">
        <v>7</v>
      </c>
    </row>
    <row r="54" spans="1:22">
      <c r="A54" s="46" t="s">
        <v>180</v>
      </c>
      <c r="B54" s="46" t="s">
        <v>123</v>
      </c>
      <c r="C54" s="46" t="s">
        <v>41</v>
      </c>
      <c r="D54" s="46">
        <v>9.091400146484375</v>
      </c>
      <c r="E54" s="46">
        <v>3926</v>
      </c>
      <c r="F54" s="46">
        <v>1153</v>
      </c>
      <c r="G54" s="46">
        <v>1138</v>
      </c>
      <c r="H54" s="46">
        <v>431.83667386130571</v>
      </c>
      <c r="I54" s="46">
        <v>126.82314950638958</v>
      </c>
      <c r="J54" s="46">
        <v>2250</v>
      </c>
      <c r="K54" s="46">
        <v>1710</v>
      </c>
      <c r="L54" s="46">
        <v>315</v>
      </c>
      <c r="M54" s="46">
        <v>185</v>
      </c>
      <c r="N54" s="176">
        <v>8.2222222222222224E-2</v>
      </c>
      <c r="O54" s="46">
        <v>0</v>
      </c>
      <c r="P54" s="46">
        <v>10</v>
      </c>
      <c r="Q54" s="46">
        <v>10</v>
      </c>
      <c r="R54" s="176">
        <v>4.4444444444444444E-3</v>
      </c>
      <c r="S54" s="46">
        <v>0</v>
      </c>
      <c r="T54" s="46">
        <v>15</v>
      </c>
      <c r="U54" s="46">
        <v>10</v>
      </c>
      <c r="V54" s="51" t="s">
        <v>7</v>
      </c>
    </row>
    <row r="55" spans="1:22">
      <c r="A55" s="46" t="s">
        <v>181</v>
      </c>
      <c r="B55" s="46" t="s">
        <v>123</v>
      </c>
      <c r="C55" s="46" t="s">
        <v>41</v>
      </c>
      <c r="D55" s="46">
        <v>2.6060000610351564</v>
      </c>
      <c r="E55" s="46">
        <v>6767</v>
      </c>
      <c r="F55" s="46">
        <v>1919</v>
      </c>
      <c r="G55" s="46">
        <v>1908</v>
      </c>
      <c r="H55" s="46">
        <v>2596.6998624366915</v>
      </c>
      <c r="I55" s="46">
        <v>736.37757292980803</v>
      </c>
      <c r="J55" s="46">
        <v>3985</v>
      </c>
      <c r="K55" s="46">
        <v>2790</v>
      </c>
      <c r="L55" s="46">
        <v>655</v>
      </c>
      <c r="M55" s="46">
        <v>400</v>
      </c>
      <c r="N55" s="176">
        <v>0.10037641154328733</v>
      </c>
      <c r="O55" s="46">
        <v>100</v>
      </c>
      <c r="P55" s="46">
        <v>10</v>
      </c>
      <c r="Q55" s="46">
        <v>110</v>
      </c>
      <c r="R55" s="176">
        <v>2.7603513174404015E-2</v>
      </c>
      <c r="S55" s="46">
        <v>0</v>
      </c>
      <c r="T55" s="46">
        <v>10</v>
      </c>
      <c r="U55" s="46">
        <v>20</v>
      </c>
      <c r="V55" s="51" t="s">
        <v>7</v>
      </c>
    </row>
    <row r="56" spans="1:22">
      <c r="A56" s="46" t="s">
        <v>182</v>
      </c>
      <c r="B56" s="46" t="s">
        <v>123</v>
      </c>
      <c r="C56" s="46" t="s">
        <v>41</v>
      </c>
      <c r="D56" s="46">
        <v>1.3394000244140625</v>
      </c>
      <c r="E56" s="46">
        <v>6035</v>
      </c>
      <c r="F56" s="46">
        <v>1872</v>
      </c>
      <c r="G56" s="46">
        <v>1827</v>
      </c>
      <c r="H56" s="46">
        <v>4505.7487606363811</v>
      </c>
      <c r="I56" s="46">
        <v>1397.6407091816577</v>
      </c>
      <c r="J56" s="46">
        <v>3155</v>
      </c>
      <c r="K56" s="46">
        <v>2210</v>
      </c>
      <c r="L56" s="46">
        <v>465</v>
      </c>
      <c r="M56" s="46">
        <v>325</v>
      </c>
      <c r="N56" s="176">
        <v>0.10301109350237718</v>
      </c>
      <c r="O56" s="46">
        <v>95</v>
      </c>
      <c r="P56" s="46">
        <v>20</v>
      </c>
      <c r="Q56" s="46">
        <v>115</v>
      </c>
      <c r="R56" s="176">
        <v>3.6450079239302692E-2</v>
      </c>
      <c r="S56" s="46">
        <v>0</v>
      </c>
      <c r="T56" s="46">
        <v>15</v>
      </c>
      <c r="U56" s="46">
        <v>30</v>
      </c>
      <c r="V56" s="51" t="s">
        <v>7</v>
      </c>
    </row>
    <row r="57" spans="1:22">
      <c r="A57" s="178" t="s">
        <v>289</v>
      </c>
      <c r="B57" s="178" t="s">
        <v>123</v>
      </c>
      <c r="C57" s="178" t="s">
        <v>41</v>
      </c>
      <c r="D57" s="178">
        <v>0.8494999694824219</v>
      </c>
      <c r="E57" s="178">
        <v>0</v>
      </c>
      <c r="F57" s="178">
        <v>0</v>
      </c>
      <c r="G57" s="178">
        <v>0</v>
      </c>
      <c r="H57" s="178">
        <v>0</v>
      </c>
      <c r="I57" s="178">
        <v>0</v>
      </c>
      <c r="J57" s="178">
        <v>0</v>
      </c>
      <c r="K57" s="178">
        <v>0</v>
      </c>
      <c r="L57" s="178">
        <v>0</v>
      </c>
      <c r="M57" s="178">
        <v>0</v>
      </c>
      <c r="N57" s="179" t="e">
        <v>#DIV/0!</v>
      </c>
      <c r="O57" s="178">
        <v>0</v>
      </c>
      <c r="P57" s="178">
        <v>0</v>
      </c>
      <c r="Q57" s="178">
        <v>0</v>
      </c>
      <c r="R57" s="179" t="e">
        <v>#DIV/0!</v>
      </c>
      <c r="S57" s="178">
        <v>0</v>
      </c>
      <c r="T57" s="178">
        <v>0</v>
      </c>
      <c r="U57" s="178">
        <v>0</v>
      </c>
      <c r="V57" s="180" t="s">
        <v>45</v>
      </c>
    </row>
    <row r="58" spans="1:22">
      <c r="A58" s="46" t="s">
        <v>183</v>
      </c>
      <c r="B58" s="46" t="s">
        <v>123</v>
      </c>
      <c r="C58" s="46" t="s">
        <v>41</v>
      </c>
      <c r="D58" s="46">
        <v>2.3764999389648436</v>
      </c>
      <c r="E58" s="46">
        <v>4820</v>
      </c>
      <c r="F58" s="46">
        <v>1548</v>
      </c>
      <c r="G58" s="46">
        <v>1526</v>
      </c>
      <c r="H58" s="46">
        <v>2028.1927724767781</v>
      </c>
      <c r="I58" s="46">
        <v>651.3780937332059</v>
      </c>
      <c r="J58" s="46">
        <v>2680</v>
      </c>
      <c r="K58" s="46">
        <v>2120</v>
      </c>
      <c r="L58" s="46">
        <v>220</v>
      </c>
      <c r="M58" s="46">
        <v>280</v>
      </c>
      <c r="N58" s="176">
        <v>0.1044776119402985</v>
      </c>
      <c r="O58" s="46">
        <v>40</v>
      </c>
      <c r="P58" s="46">
        <v>10</v>
      </c>
      <c r="Q58" s="46">
        <v>50</v>
      </c>
      <c r="R58" s="176">
        <v>1.8656716417910446E-2</v>
      </c>
      <c r="S58" s="46">
        <v>0</v>
      </c>
      <c r="T58" s="46">
        <v>0</v>
      </c>
      <c r="U58" s="46">
        <v>10</v>
      </c>
      <c r="V58" s="51" t="s">
        <v>7</v>
      </c>
    </row>
    <row r="59" spans="1:22">
      <c r="A59" s="45" t="s">
        <v>263</v>
      </c>
      <c r="B59" s="45" t="s">
        <v>123</v>
      </c>
      <c r="C59" s="45" t="s">
        <v>41</v>
      </c>
      <c r="D59" s="45">
        <v>32.384799804687503</v>
      </c>
      <c r="E59" s="45">
        <v>1644</v>
      </c>
      <c r="F59" s="45">
        <v>558</v>
      </c>
      <c r="G59" s="45">
        <v>547</v>
      </c>
      <c r="H59" s="45">
        <v>50.764556517716713</v>
      </c>
      <c r="I59" s="45">
        <v>17.230305679371003</v>
      </c>
      <c r="J59" s="45">
        <v>870</v>
      </c>
      <c r="K59" s="45">
        <v>765</v>
      </c>
      <c r="L59" s="45">
        <v>55</v>
      </c>
      <c r="M59" s="45">
        <v>10</v>
      </c>
      <c r="N59" s="167">
        <v>1.1494252873563218E-2</v>
      </c>
      <c r="O59" s="45">
        <v>35</v>
      </c>
      <c r="P59" s="45">
        <v>0</v>
      </c>
      <c r="Q59" s="45">
        <v>35</v>
      </c>
      <c r="R59" s="167">
        <v>4.0229885057471264E-2</v>
      </c>
      <c r="S59" s="45">
        <v>0</v>
      </c>
      <c r="T59" s="45">
        <v>0</v>
      </c>
      <c r="U59" s="45">
        <v>10</v>
      </c>
      <c r="V59" s="54" t="s">
        <v>3</v>
      </c>
    </row>
    <row r="60" spans="1:22">
      <c r="A60" s="46" t="s">
        <v>184</v>
      </c>
      <c r="B60" s="46" t="s">
        <v>123</v>
      </c>
      <c r="C60" s="46" t="s">
        <v>41</v>
      </c>
      <c r="D60" s="46">
        <v>1.4269000244140626</v>
      </c>
      <c r="E60" s="46">
        <v>4445</v>
      </c>
      <c r="F60" s="46">
        <v>1709</v>
      </c>
      <c r="G60" s="46">
        <v>1692</v>
      </c>
      <c r="H60" s="46">
        <v>3115.1446660219099</v>
      </c>
      <c r="I60" s="46">
        <v>1197.7012900408197</v>
      </c>
      <c r="J60" s="46">
        <v>2605</v>
      </c>
      <c r="K60" s="46">
        <v>1995</v>
      </c>
      <c r="L60" s="46">
        <v>220</v>
      </c>
      <c r="M60" s="46">
        <v>255</v>
      </c>
      <c r="N60" s="176">
        <v>9.7888675623800381E-2</v>
      </c>
      <c r="O60" s="46">
        <v>70</v>
      </c>
      <c r="P60" s="46">
        <v>30</v>
      </c>
      <c r="Q60" s="46">
        <v>100</v>
      </c>
      <c r="R60" s="176">
        <v>3.8387715930902108E-2</v>
      </c>
      <c r="S60" s="46">
        <v>10</v>
      </c>
      <c r="T60" s="46">
        <v>0</v>
      </c>
      <c r="U60" s="46">
        <v>25</v>
      </c>
      <c r="V60" s="51" t="s">
        <v>7</v>
      </c>
    </row>
    <row r="61" spans="1:22">
      <c r="A61" s="46" t="s">
        <v>185</v>
      </c>
      <c r="B61" s="46" t="s">
        <v>123</v>
      </c>
      <c r="C61" s="46" t="s">
        <v>41</v>
      </c>
      <c r="D61" s="46">
        <v>2.3675999450683594</v>
      </c>
      <c r="E61" s="46">
        <v>3261</v>
      </c>
      <c r="F61" s="46">
        <v>1239</v>
      </c>
      <c r="G61" s="46">
        <v>1216</v>
      </c>
      <c r="H61" s="46">
        <v>1377.3441779269199</v>
      </c>
      <c r="I61" s="46">
        <v>523.31476125466224</v>
      </c>
      <c r="J61" s="46">
        <v>1790</v>
      </c>
      <c r="K61" s="46">
        <v>1355</v>
      </c>
      <c r="L61" s="46">
        <v>165</v>
      </c>
      <c r="M61" s="46">
        <v>215</v>
      </c>
      <c r="N61" s="176">
        <v>0.12011173184357542</v>
      </c>
      <c r="O61" s="46">
        <v>35</v>
      </c>
      <c r="P61" s="46">
        <v>0</v>
      </c>
      <c r="Q61" s="46">
        <v>35</v>
      </c>
      <c r="R61" s="176">
        <v>1.9553072625698324E-2</v>
      </c>
      <c r="S61" s="46">
        <v>0</v>
      </c>
      <c r="T61" s="46">
        <v>10</v>
      </c>
      <c r="U61" s="46">
        <v>15</v>
      </c>
      <c r="V61" s="51" t="s">
        <v>7</v>
      </c>
    </row>
    <row r="62" spans="1:22">
      <c r="A62" s="46" t="s">
        <v>186</v>
      </c>
      <c r="B62" s="46" t="s">
        <v>123</v>
      </c>
      <c r="C62" s="46" t="s">
        <v>41</v>
      </c>
      <c r="D62" s="46">
        <v>1.4017999267578125</v>
      </c>
      <c r="E62" s="46">
        <v>5058</v>
      </c>
      <c r="F62" s="46">
        <v>2128</v>
      </c>
      <c r="G62" s="46">
        <v>2110</v>
      </c>
      <c r="H62" s="46">
        <v>3608.2181939462075</v>
      </c>
      <c r="I62" s="46">
        <v>1518.0483030283767</v>
      </c>
      <c r="J62" s="46">
        <v>2630</v>
      </c>
      <c r="K62" s="46">
        <v>2030</v>
      </c>
      <c r="L62" s="46">
        <v>225</v>
      </c>
      <c r="M62" s="46">
        <v>220</v>
      </c>
      <c r="N62" s="176">
        <v>8.3650190114068435E-2</v>
      </c>
      <c r="O62" s="46">
        <v>70</v>
      </c>
      <c r="P62" s="46">
        <v>50</v>
      </c>
      <c r="Q62" s="46">
        <v>120</v>
      </c>
      <c r="R62" s="176">
        <v>4.5627376425855515E-2</v>
      </c>
      <c r="S62" s="46">
        <v>0</v>
      </c>
      <c r="T62" s="46">
        <v>0</v>
      </c>
      <c r="U62" s="46">
        <v>30</v>
      </c>
      <c r="V62" s="51" t="s">
        <v>7</v>
      </c>
    </row>
    <row r="63" spans="1:22">
      <c r="A63" s="46" t="s">
        <v>187</v>
      </c>
      <c r="B63" s="46" t="s">
        <v>123</v>
      </c>
      <c r="C63" s="46" t="s">
        <v>41</v>
      </c>
      <c r="D63" s="46">
        <v>4.5970999145507809</v>
      </c>
      <c r="E63" s="46">
        <v>6817</v>
      </c>
      <c r="F63" s="46">
        <v>2206</v>
      </c>
      <c r="G63" s="46">
        <v>2176</v>
      </c>
      <c r="H63" s="46">
        <v>1482.8914156124324</v>
      </c>
      <c r="I63" s="46">
        <v>479.86775162696586</v>
      </c>
      <c r="J63" s="46">
        <v>3715</v>
      </c>
      <c r="K63" s="46">
        <v>2945</v>
      </c>
      <c r="L63" s="46">
        <v>360</v>
      </c>
      <c r="M63" s="46">
        <v>295</v>
      </c>
      <c r="N63" s="176">
        <v>7.9407806191117092E-2</v>
      </c>
      <c r="O63" s="46">
        <v>70</v>
      </c>
      <c r="P63" s="46">
        <v>15</v>
      </c>
      <c r="Q63" s="46">
        <v>85</v>
      </c>
      <c r="R63" s="176">
        <v>2.2880215343203229E-2</v>
      </c>
      <c r="S63" s="46">
        <v>0</v>
      </c>
      <c r="T63" s="46">
        <v>0</v>
      </c>
      <c r="U63" s="46">
        <v>25</v>
      </c>
      <c r="V63" s="51" t="s">
        <v>7</v>
      </c>
    </row>
    <row r="64" spans="1:22">
      <c r="A64" s="46" t="s">
        <v>188</v>
      </c>
      <c r="B64" s="46" t="s">
        <v>123</v>
      </c>
      <c r="C64" s="46" t="s">
        <v>41</v>
      </c>
      <c r="D64" s="46">
        <v>3.1370001220703125</v>
      </c>
      <c r="E64" s="46">
        <v>5760</v>
      </c>
      <c r="F64" s="46">
        <v>2462</v>
      </c>
      <c r="G64" s="46">
        <v>2420</v>
      </c>
      <c r="H64" s="46">
        <v>1836.1491156712475</v>
      </c>
      <c r="I64" s="46">
        <v>784.82623659420335</v>
      </c>
      <c r="J64" s="46">
        <v>2890</v>
      </c>
      <c r="K64" s="46">
        <v>2175</v>
      </c>
      <c r="L64" s="46">
        <v>175</v>
      </c>
      <c r="M64" s="46">
        <v>340</v>
      </c>
      <c r="N64" s="176">
        <v>0.11764705882352941</v>
      </c>
      <c r="O64" s="46">
        <v>110</v>
      </c>
      <c r="P64" s="46">
        <v>75</v>
      </c>
      <c r="Q64" s="46">
        <v>185</v>
      </c>
      <c r="R64" s="176">
        <v>6.4013840830449822E-2</v>
      </c>
      <c r="S64" s="46">
        <v>0</v>
      </c>
      <c r="T64" s="46">
        <v>0</v>
      </c>
      <c r="U64" s="46">
        <v>15</v>
      </c>
      <c r="V64" s="51" t="s">
        <v>7</v>
      </c>
    </row>
    <row r="65" spans="1:22">
      <c r="A65" s="46" t="s">
        <v>189</v>
      </c>
      <c r="B65" s="46" t="s">
        <v>123</v>
      </c>
      <c r="C65" s="46" t="s">
        <v>41</v>
      </c>
      <c r="D65" s="46">
        <v>2.2564999389648439</v>
      </c>
      <c r="E65" s="46">
        <v>4686</v>
      </c>
      <c r="F65" s="46">
        <v>1589</v>
      </c>
      <c r="G65" s="46">
        <v>1573</v>
      </c>
      <c r="H65" s="46">
        <v>2076.6674614445924</v>
      </c>
      <c r="I65" s="46">
        <v>704.18792066484366</v>
      </c>
      <c r="J65" s="46">
        <v>2345</v>
      </c>
      <c r="K65" s="46">
        <v>1740</v>
      </c>
      <c r="L65" s="46">
        <v>170</v>
      </c>
      <c r="M65" s="46">
        <v>250</v>
      </c>
      <c r="N65" s="176">
        <v>0.10660980810234541</v>
      </c>
      <c r="O65" s="46">
        <v>115</v>
      </c>
      <c r="P65" s="46">
        <v>45</v>
      </c>
      <c r="Q65" s="46">
        <v>160</v>
      </c>
      <c r="R65" s="176">
        <v>6.8230277185501065E-2</v>
      </c>
      <c r="S65" s="46">
        <v>0</v>
      </c>
      <c r="T65" s="46">
        <v>0</v>
      </c>
      <c r="U65" s="46">
        <v>25</v>
      </c>
      <c r="V65" s="51" t="s">
        <v>7</v>
      </c>
    </row>
    <row r="66" spans="1:22">
      <c r="A66" s="46" t="s">
        <v>190</v>
      </c>
      <c r="B66" s="46" t="s">
        <v>123</v>
      </c>
      <c r="C66" s="46" t="s">
        <v>41</v>
      </c>
      <c r="D66" s="46">
        <v>2.0816000366210936</v>
      </c>
      <c r="E66" s="46">
        <v>5117</v>
      </c>
      <c r="F66" s="46">
        <v>1945</v>
      </c>
      <c r="G66" s="46">
        <v>1909</v>
      </c>
      <c r="H66" s="46">
        <v>2458.2051835020357</v>
      </c>
      <c r="I66" s="46">
        <v>934.37738556018371</v>
      </c>
      <c r="J66" s="46">
        <v>2580</v>
      </c>
      <c r="K66" s="46">
        <v>1955</v>
      </c>
      <c r="L66" s="46">
        <v>115</v>
      </c>
      <c r="M66" s="46">
        <v>330</v>
      </c>
      <c r="N66" s="176">
        <v>0.12790697674418605</v>
      </c>
      <c r="O66" s="46">
        <v>135</v>
      </c>
      <c r="P66" s="46">
        <v>25</v>
      </c>
      <c r="Q66" s="46">
        <v>160</v>
      </c>
      <c r="R66" s="176">
        <v>6.2015503875968991E-2</v>
      </c>
      <c r="S66" s="46">
        <v>0</v>
      </c>
      <c r="T66" s="46">
        <v>0</v>
      </c>
      <c r="U66" s="46">
        <v>10</v>
      </c>
      <c r="V66" s="51" t="s">
        <v>7</v>
      </c>
    </row>
    <row r="67" spans="1:22">
      <c r="A67" s="46" t="s">
        <v>191</v>
      </c>
      <c r="B67" s="46" t="s">
        <v>123</v>
      </c>
      <c r="C67" s="46" t="s">
        <v>41</v>
      </c>
      <c r="D67" s="46">
        <v>1.1133999633789062</v>
      </c>
      <c r="E67" s="46">
        <v>3603</v>
      </c>
      <c r="F67" s="46">
        <v>1837</v>
      </c>
      <c r="G67" s="46">
        <v>1807</v>
      </c>
      <c r="H67" s="46">
        <v>3236.0338768700376</v>
      </c>
      <c r="I67" s="46">
        <v>1649.9012577880264</v>
      </c>
      <c r="J67" s="46">
        <v>1760</v>
      </c>
      <c r="K67" s="46">
        <v>1220</v>
      </c>
      <c r="L67" s="46">
        <v>115</v>
      </c>
      <c r="M67" s="46">
        <v>320</v>
      </c>
      <c r="N67" s="176">
        <v>0.18181818181818182</v>
      </c>
      <c r="O67" s="46">
        <v>70</v>
      </c>
      <c r="P67" s="46">
        <v>25</v>
      </c>
      <c r="Q67" s="46">
        <v>95</v>
      </c>
      <c r="R67" s="176">
        <v>5.3977272727272728E-2</v>
      </c>
      <c r="S67" s="46">
        <v>10</v>
      </c>
      <c r="T67" s="46">
        <v>0</v>
      </c>
      <c r="U67" s="46">
        <v>0</v>
      </c>
      <c r="V67" s="51" t="s">
        <v>7</v>
      </c>
    </row>
    <row r="68" spans="1:22">
      <c r="A68" s="47" t="s">
        <v>282</v>
      </c>
      <c r="B68" s="47" t="s">
        <v>123</v>
      </c>
      <c r="C68" s="47" t="s">
        <v>41</v>
      </c>
      <c r="D68" s="47">
        <v>0.68169998168945312</v>
      </c>
      <c r="E68" s="47">
        <v>3019</v>
      </c>
      <c r="F68" s="47">
        <v>1570</v>
      </c>
      <c r="G68" s="47">
        <v>1550</v>
      </c>
      <c r="H68" s="47">
        <v>4428.6344155650841</v>
      </c>
      <c r="I68" s="47">
        <v>2303.0659266105276</v>
      </c>
      <c r="J68" s="47">
        <v>1540</v>
      </c>
      <c r="K68" s="47">
        <v>890</v>
      </c>
      <c r="L68" s="47">
        <v>130</v>
      </c>
      <c r="M68" s="47">
        <v>395</v>
      </c>
      <c r="N68" s="177">
        <v>0.2564935064935065</v>
      </c>
      <c r="O68" s="47">
        <v>65</v>
      </c>
      <c r="P68" s="47">
        <v>35</v>
      </c>
      <c r="Q68" s="47">
        <v>100</v>
      </c>
      <c r="R68" s="177">
        <v>6.4935064935064929E-2</v>
      </c>
      <c r="S68" s="47">
        <v>0</v>
      </c>
      <c r="T68" s="47">
        <v>0</v>
      </c>
      <c r="U68" s="47">
        <v>20</v>
      </c>
      <c r="V68" s="52" t="s">
        <v>6</v>
      </c>
    </row>
    <row r="69" spans="1:22">
      <c r="A69" s="47" t="s">
        <v>283</v>
      </c>
      <c r="B69" s="47" t="s">
        <v>123</v>
      </c>
      <c r="C69" s="47" t="s">
        <v>41</v>
      </c>
      <c r="D69" s="47">
        <v>1.4375999450683594</v>
      </c>
      <c r="E69" s="47">
        <v>4941</v>
      </c>
      <c r="F69" s="47">
        <v>2503</v>
      </c>
      <c r="G69" s="47">
        <v>2443</v>
      </c>
      <c r="H69" s="47">
        <v>3436.9784284911407</v>
      </c>
      <c r="I69" s="47">
        <v>1741.0963380921523</v>
      </c>
      <c r="J69" s="47">
        <v>2195</v>
      </c>
      <c r="K69" s="47">
        <v>1325</v>
      </c>
      <c r="L69" s="47">
        <v>190</v>
      </c>
      <c r="M69" s="47">
        <v>435</v>
      </c>
      <c r="N69" s="177">
        <v>0.19817767653758542</v>
      </c>
      <c r="O69" s="47">
        <v>220</v>
      </c>
      <c r="P69" s="47">
        <v>20</v>
      </c>
      <c r="Q69" s="47">
        <v>240</v>
      </c>
      <c r="R69" s="177">
        <v>0.10933940774487472</v>
      </c>
      <c r="S69" s="47">
        <v>0</v>
      </c>
      <c r="T69" s="47">
        <v>10</v>
      </c>
      <c r="U69" s="47">
        <v>0</v>
      </c>
      <c r="V69" s="52" t="s">
        <v>6</v>
      </c>
    </row>
    <row r="70" spans="1:22">
      <c r="A70" s="46" t="s">
        <v>192</v>
      </c>
      <c r="B70" s="46" t="s">
        <v>123</v>
      </c>
      <c r="C70" s="46" t="s">
        <v>41</v>
      </c>
      <c r="D70" s="46">
        <v>1.6005000305175781</v>
      </c>
      <c r="E70" s="46">
        <v>3014</v>
      </c>
      <c r="F70" s="46">
        <v>1306</v>
      </c>
      <c r="G70" s="46">
        <v>1287</v>
      </c>
      <c r="H70" s="46">
        <v>1883.1614761202579</v>
      </c>
      <c r="I70" s="46">
        <v>815.9949860030049</v>
      </c>
      <c r="J70" s="46">
        <v>1605</v>
      </c>
      <c r="K70" s="46">
        <v>1155</v>
      </c>
      <c r="L70" s="46">
        <v>105</v>
      </c>
      <c r="M70" s="46">
        <v>230</v>
      </c>
      <c r="N70" s="176">
        <v>0.14330218068535824</v>
      </c>
      <c r="O70" s="46">
        <v>55</v>
      </c>
      <c r="P70" s="46">
        <v>55</v>
      </c>
      <c r="Q70" s="46">
        <v>110</v>
      </c>
      <c r="R70" s="176">
        <v>6.8535825545171333E-2</v>
      </c>
      <c r="S70" s="46">
        <v>0</v>
      </c>
      <c r="T70" s="46">
        <v>0</v>
      </c>
      <c r="U70" s="46">
        <v>10</v>
      </c>
      <c r="V70" s="51" t="s">
        <v>7</v>
      </c>
    </row>
    <row r="71" spans="1:22">
      <c r="A71" s="46" t="s">
        <v>193</v>
      </c>
      <c r="B71" s="46" t="s">
        <v>123</v>
      </c>
      <c r="C71" s="46" t="s">
        <v>41</v>
      </c>
      <c r="D71" s="46">
        <v>1.3063000488281249</v>
      </c>
      <c r="E71" s="46">
        <v>3560</v>
      </c>
      <c r="F71" s="46">
        <v>1953</v>
      </c>
      <c r="G71" s="46">
        <v>1920</v>
      </c>
      <c r="H71" s="46">
        <v>2725.2544338443972</v>
      </c>
      <c r="I71" s="46">
        <v>1495.0623340725022</v>
      </c>
      <c r="J71" s="46">
        <v>1530</v>
      </c>
      <c r="K71" s="46">
        <v>1130</v>
      </c>
      <c r="L71" s="46">
        <v>100</v>
      </c>
      <c r="M71" s="46">
        <v>190</v>
      </c>
      <c r="N71" s="176">
        <v>0.12418300653594772</v>
      </c>
      <c r="O71" s="46">
        <v>40</v>
      </c>
      <c r="P71" s="46">
        <v>45</v>
      </c>
      <c r="Q71" s="46">
        <v>85</v>
      </c>
      <c r="R71" s="176">
        <v>5.5555555555555552E-2</v>
      </c>
      <c r="S71" s="46">
        <v>0</v>
      </c>
      <c r="T71" s="46">
        <v>0</v>
      </c>
      <c r="U71" s="46">
        <v>25</v>
      </c>
      <c r="V71" s="51" t="s">
        <v>7</v>
      </c>
    </row>
    <row r="72" spans="1:22">
      <c r="A72" s="46" t="s">
        <v>194</v>
      </c>
      <c r="B72" s="46" t="s">
        <v>123</v>
      </c>
      <c r="C72" s="46" t="s">
        <v>41</v>
      </c>
      <c r="D72" s="46">
        <v>1.0425</v>
      </c>
      <c r="E72" s="46">
        <v>2743</v>
      </c>
      <c r="F72" s="46">
        <v>1318</v>
      </c>
      <c r="G72" s="46">
        <v>1287</v>
      </c>
      <c r="H72" s="46">
        <v>2631.1750599520383</v>
      </c>
      <c r="I72" s="46">
        <v>1264.2685851318945</v>
      </c>
      <c r="J72" s="46">
        <v>1575</v>
      </c>
      <c r="K72" s="46">
        <v>1105</v>
      </c>
      <c r="L72" s="46">
        <v>110</v>
      </c>
      <c r="M72" s="46">
        <v>270</v>
      </c>
      <c r="N72" s="176">
        <v>0.17142857142857143</v>
      </c>
      <c r="O72" s="46">
        <v>60</v>
      </c>
      <c r="P72" s="46">
        <v>25</v>
      </c>
      <c r="Q72" s="46">
        <v>85</v>
      </c>
      <c r="R72" s="176">
        <v>5.3968253968253971E-2</v>
      </c>
      <c r="S72" s="46">
        <v>0</v>
      </c>
      <c r="T72" s="46">
        <v>0</v>
      </c>
      <c r="U72" s="46">
        <v>0</v>
      </c>
      <c r="V72" s="51" t="s">
        <v>7</v>
      </c>
    </row>
    <row r="73" spans="1:22">
      <c r="A73" s="45" t="s">
        <v>264</v>
      </c>
      <c r="B73" s="45" t="s">
        <v>123</v>
      </c>
      <c r="C73" s="45" t="s">
        <v>41</v>
      </c>
      <c r="D73" s="45">
        <v>15.440799560546875</v>
      </c>
      <c r="E73" s="45">
        <v>819</v>
      </c>
      <c r="F73" s="45">
        <v>295</v>
      </c>
      <c r="G73" s="45">
        <v>291</v>
      </c>
      <c r="H73" s="45">
        <v>53.04129470682625</v>
      </c>
      <c r="I73" s="45">
        <v>19.105228252153534</v>
      </c>
      <c r="J73" s="45">
        <v>415</v>
      </c>
      <c r="K73" s="45">
        <v>300</v>
      </c>
      <c r="L73" s="45">
        <v>35</v>
      </c>
      <c r="M73" s="45">
        <v>30</v>
      </c>
      <c r="N73" s="167">
        <v>7.2289156626506021E-2</v>
      </c>
      <c r="O73" s="45">
        <v>45</v>
      </c>
      <c r="P73" s="45">
        <v>0</v>
      </c>
      <c r="Q73" s="45">
        <v>45</v>
      </c>
      <c r="R73" s="167">
        <v>0.10843373493975904</v>
      </c>
      <c r="S73" s="45">
        <v>0</v>
      </c>
      <c r="T73" s="45">
        <v>0</v>
      </c>
      <c r="U73" s="45">
        <v>0</v>
      </c>
      <c r="V73" s="54" t="s">
        <v>3</v>
      </c>
    </row>
    <row r="74" spans="1:22">
      <c r="A74" s="46" t="s">
        <v>195</v>
      </c>
      <c r="B74" s="46" t="s">
        <v>123</v>
      </c>
      <c r="C74" s="46" t="s">
        <v>41</v>
      </c>
      <c r="D74" s="46">
        <v>3.1095001220703127</v>
      </c>
      <c r="E74" s="46">
        <v>5568</v>
      </c>
      <c r="F74" s="46">
        <v>2112</v>
      </c>
      <c r="G74" s="46">
        <v>2094</v>
      </c>
      <c r="H74" s="46">
        <v>1790.6415119523494</v>
      </c>
      <c r="I74" s="46">
        <v>679.20884936123605</v>
      </c>
      <c r="J74" s="46">
        <v>2905</v>
      </c>
      <c r="K74" s="46">
        <v>2225</v>
      </c>
      <c r="L74" s="46">
        <v>215</v>
      </c>
      <c r="M74" s="46">
        <v>345</v>
      </c>
      <c r="N74" s="176">
        <v>0.11876075731497418</v>
      </c>
      <c r="O74" s="46">
        <v>90</v>
      </c>
      <c r="P74" s="46">
        <v>20</v>
      </c>
      <c r="Q74" s="46">
        <v>110</v>
      </c>
      <c r="R74" s="176">
        <v>3.7865748709122203E-2</v>
      </c>
      <c r="S74" s="46">
        <v>0</v>
      </c>
      <c r="T74" s="46">
        <v>0</v>
      </c>
      <c r="U74" s="46">
        <v>0</v>
      </c>
      <c r="V74" s="51" t="s">
        <v>7</v>
      </c>
    </row>
    <row r="75" spans="1:22">
      <c r="A75" s="46" t="s">
        <v>196</v>
      </c>
      <c r="B75" s="46" t="s">
        <v>123</v>
      </c>
      <c r="C75" s="46" t="s">
        <v>41</v>
      </c>
      <c r="D75" s="46">
        <v>5.0483999633789063</v>
      </c>
      <c r="E75" s="46">
        <v>4764</v>
      </c>
      <c r="F75" s="46">
        <v>1732</v>
      </c>
      <c r="G75" s="46">
        <v>1710</v>
      </c>
      <c r="H75" s="46">
        <v>943.66532655060143</v>
      </c>
      <c r="I75" s="46">
        <v>343.07899781394661</v>
      </c>
      <c r="J75" s="46">
        <v>2715</v>
      </c>
      <c r="K75" s="46">
        <v>2265</v>
      </c>
      <c r="L75" s="46">
        <v>200</v>
      </c>
      <c r="M75" s="46">
        <v>145</v>
      </c>
      <c r="N75" s="176">
        <v>5.3406998158379376E-2</v>
      </c>
      <c r="O75" s="46">
        <v>65</v>
      </c>
      <c r="P75" s="46">
        <v>20</v>
      </c>
      <c r="Q75" s="46">
        <v>85</v>
      </c>
      <c r="R75" s="176">
        <v>3.1307550644567222E-2</v>
      </c>
      <c r="S75" s="46">
        <v>0</v>
      </c>
      <c r="T75" s="46">
        <v>0</v>
      </c>
      <c r="U75" s="46">
        <v>10</v>
      </c>
      <c r="V75" s="51" t="s">
        <v>7</v>
      </c>
    </row>
    <row r="76" spans="1:22">
      <c r="A76" s="46" t="s">
        <v>197</v>
      </c>
      <c r="B76" s="46" t="s">
        <v>123</v>
      </c>
      <c r="C76" s="46" t="s">
        <v>41</v>
      </c>
      <c r="D76" s="46">
        <v>12.195999755859376</v>
      </c>
      <c r="E76" s="46">
        <v>9616</v>
      </c>
      <c r="F76" s="46">
        <v>3198</v>
      </c>
      <c r="G76" s="46">
        <v>3150</v>
      </c>
      <c r="H76" s="46">
        <v>788.4552470067199</v>
      </c>
      <c r="I76" s="46">
        <v>262.21712561641954</v>
      </c>
      <c r="J76" s="46">
        <v>5345</v>
      </c>
      <c r="K76" s="46">
        <v>4445</v>
      </c>
      <c r="L76" s="46">
        <v>470</v>
      </c>
      <c r="M76" s="46">
        <v>290</v>
      </c>
      <c r="N76" s="176">
        <v>5.4256314312441531E-2</v>
      </c>
      <c r="O76" s="46">
        <v>45</v>
      </c>
      <c r="P76" s="46">
        <v>50</v>
      </c>
      <c r="Q76" s="46">
        <v>95</v>
      </c>
      <c r="R76" s="176">
        <v>1.7773620205799812E-2</v>
      </c>
      <c r="S76" s="46">
        <v>10</v>
      </c>
      <c r="T76" s="46">
        <v>0</v>
      </c>
      <c r="U76" s="46">
        <v>30</v>
      </c>
      <c r="V76" s="51" t="s">
        <v>7</v>
      </c>
    </row>
    <row r="77" spans="1:22">
      <c r="A77" s="46" t="s">
        <v>198</v>
      </c>
      <c r="B77" s="46" t="s">
        <v>123</v>
      </c>
      <c r="C77" s="46" t="s">
        <v>41</v>
      </c>
      <c r="D77" s="46">
        <v>1.520399932861328</v>
      </c>
      <c r="E77" s="46">
        <v>4294</v>
      </c>
      <c r="F77" s="46">
        <v>1692</v>
      </c>
      <c r="G77" s="46">
        <v>1678</v>
      </c>
      <c r="H77" s="46">
        <v>2824.2568992481306</v>
      </c>
      <c r="I77" s="46">
        <v>1112.8650846594869</v>
      </c>
      <c r="J77" s="46">
        <v>1925</v>
      </c>
      <c r="K77" s="46">
        <v>1425</v>
      </c>
      <c r="L77" s="46">
        <v>175</v>
      </c>
      <c r="M77" s="46">
        <v>240</v>
      </c>
      <c r="N77" s="176">
        <v>0.12467532467532468</v>
      </c>
      <c r="O77" s="46">
        <v>65</v>
      </c>
      <c r="P77" s="46">
        <v>15</v>
      </c>
      <c r="Q77" s="46">
        <v>80</v>
      </c>
      <c r="R77" s="176">
        <v>4.1558441558441558E-2</v>
      </c>
      <c r="S77" s="46">
        <v>0</v>
      </c>
      <c r="T77" s="46">
        <v>0</v>
      </c>
      <c r="U77" s="46">
        <v>10</v>
      </c>
      <c r="V77" s="51" t="s">
        <v>7</v>
      </c>
    </row>
    <row r="78" spans="1:22">
      <c r="A78" s="47" t="s">
        <v>284</v>
      </c>
      <c r="B78" s="47" t="s">
        <v>123</v>
      </c>
      <c r="C78" s="47" t="s">
        <v>41</v>
      </c>
      <c r="D78" s="47">
        <v>1.1940000152587891</v>
      </c>
      <c r="E78" s="47">
        <v>3186</v>
      </c>
      <c r="F78" s="47">
        <v>1292</v>
      </c>
      <c r="G78" s="47">
        <v>1273</v>
      </c>
      <c r="H78" s="47">
        <v>2668.3416744424935</v>
      </c>
      <c r="I78" s="47">
        <v>1082.0770380978347</v>
      </c>
      <c r="J78" s="47">
        <v>1640</v>
      </c>
      <c r="K78" s="47">
        <v>1010</v>
      </c>
      <c r="L78" s="47">
        <v>130</v>
      </c>
      <c r="M78" s="47">
        <v>335</v>
      </c>
      <c r="N78" s="177">
        <v>0.20426829268292682</v>
      </c>
      <c r="O78" s="47">
        <v>95</v>
      </c>
      <c r="P78" s="47">
        <v>60</v>
      </c>
      <c r="Q78" s="47">
        <v>155</v>
      </c>
      <c r="R78" s="177">
        <v>9.451219512195122E-2</v>
      </c>
      <c r="S78" s="47">
        <v>0</v>
      </c>
      <c r="T78" s="47">
        <v>0</v>
      </c>
      <c r="U78" s="47">
        <v>10</v>
      </c>
      <c r="V78" s="52" t="s">
        <v>6</v>
      </c>
    </row>
    <row r="79" spans="1:22">
      <c r="A79" s="46" t="s">
        <v>199</v>
      </c>
      <c r="B79" s="46" t="s">
        <v>123</v>
      </c>
      <c r="C79" s="46" t="s">
        <v>41</v>
      </c>
      <c r="D79" s="46">
        <v>2.2980999755859375</v>
      </c>
      <c r="E79" s="46">
        <v>4528</v>
      </c>
      <c r="F79" s="46">
        <v>1949</v>
      </c>
      <c r="G79" s="46">
        <v>1899</v>
      </c>
      <c r="H79" s="46">
        <v>1970.323331492797</v>
      </c>
      <c r="I79" s="46">
        <v>848.0919110157821</v>
      </c>
      <c r="J79" s="46">
        <v>2260</v>
      </c>
      <c r="K79" s="46">
        <v>1575</v>
      </c>
      <c r="L79" s="46">
        <v>190</v>
      </c>
      <c r="M79" s="46">
        <v>345</v>
      </c>
      <c r="N79" s="176">
        <v>0.15265486725663716</v>
      </c>
      <c r="O79" s="46">
        <v>90</v>
      </c>
      <c r="P79" s="46">
        <v>50</v>
      </c>
      <c r="Q79" s="46">
        <v>140</v>
      </c>
      <c r="R79" s="176">
        <v>6.1946902654867256E-2</v>
      </c>
      <c r="S79" s="46">
        <v>0</v>
      </c>
      <c r="T79" s="46">
        <v>0</v>
      </c>
      <c r="U79" s="46">
        <v>0</v>
      </c>
      <c r="V79" s="51" t="s">
        <v>7</v>
      </c>
    </row>
    <row r="80" spans="1:22">
      <c r="A80" s="48" t="s">
        <v>150</v>
      </c>
      <c r="B80" s="48" t="s">
        <v>123</v>
      </c>
      <c r="C80" s="48" t="s">
        <v>41</v>
      </c>
      <c r="D80" s="48">
        <v>1.2368000030517579</v>
      </c>
      <c r="E80" s="48">
        <v>2625</v>
      </c>
      <c r="F80" s="48">
        <v>1271</v>
      </c>
      <c r="G80" s="48">
        <v>1230</v>
      </c>
      <c r="H80" s="48">
        <v>2122.412672641422</v>
      </c>
      <c r="I80" s="48">
        <v>1027.6520026389512</v>
      </c>
      <c r="J80" s="48">
        <v>1340</v>
      </c>
      <c r="K80" s="48">
        <v>895</v>
      </c>
      <c r="L80" s="48">
        <v>100</v>
      </c>
      <c r="M80" s="48">
        <v>180</v>
      </c>
      <c r="N80" s="175">
        <v>0.13432835820895522</v>
      </c>
      <c r="O80" s="48">
        <v>125</v>
      </c>
      <c r="P80" s="48">
        <v>35</v>
      </c>
      <c r="Q80" s="48">
        <v>160</v>
      </c>
      <c r="R80" s="175">
        <v>0.11940298507462686</v>
      </c>
      <c r="S80" s="48">
        <v>0</v>
      </c>
      <c r="T80" s="48">
        <v>0</v>
      </c>
      <c r="U80" s="48">
        <v>10</v>
      </c>
      <c r="V80" s="53" t="s">
        <v>5</v>
      </c>
    </row>
    <row r="81" spans="1:22">
      <c r="A81" s="48" t="s">
        <v>151</v>
      </c>
      <c r="B81" s="48" t="s">
        <v>123</v>
      </c>
      <c r="C81" s="48" t="s">
        <v>41</v>
      </c>
      <c r="D81" s="48">
        <v>0.85080001831054686</v>
      </c>
      <c r="E81" s="48">
        <v>3200</v>
      </c>
      <c r="F81" s="48">
        <v>1628</v>
      </c>
      <c r="G81" s="48">
        <v>1586</v>
      </c>
      <c r="H81" s="48">
        <v>3761.1658805018756</v>
      </c>
      <c r="I81" s="48">
        <v>1913.4931417053292</v>
      </c>
      <c r="J81" s="48">
        <v>1725</v>
      </c>
      <c r="K81" s="48">
        <v>1005</v>
      </c>
      <c r="L81" s="48">
        <v>125</v>
      </c>
      <c r="M81" s="48">
        <v>280</v>
      </c>
      <c r="N81" s="175">
        <v>0.16231884057971013</v>
      </c>
      <c r="O81" s="48">
        <v>265</v>
      </c>
      <c r="P81" s="48">
        <v>25</v>
      </c>
      <c r="Q81" s="48">
        <v>290</v>
      </c>
      <c r="R81" s="175">
        <v>0.1681159420289855</v>
      </c>
      <c r="S81" s="48">
        <v>0</v>
      </c>
      <c r="T81" s="48">
        <v>0</v>
      </c>
      <c r="U81" s="48">
        <v>10</v>
      </c>
      <c r="V81" s="53" t="s">
        <v>5</v>
      </c>
    </row>
    <row r="82" spans="1:22">
      <c r="A82" s="48" t="s">
        <v>152</v>
      </c>
      <c r="B82" s="48" t="s">
        <v>123</v>
      </c>
      <c r="C82" s="48" t="s">
        <v>41</v>
      </c>
      <c r="D82" s="48">
        <v>1.1195999908447265</v>
      </c>
      <c r="E82" s="48">
        <v>3062</v>
      </c>
      <c r="F82" s="48">
        <v>1338</v>
      </c>
      <c r="G82" s="48">
        <v>1309</v>
      </c>
      <c r="H82" s="48">
        <v>2734.905345693825</v>
      </c>
      <c r="I82" s="48">
        <v>1195.0696775108877</v>
      </c>
      <c r="J82" s="48">
        <v>1820</v>
      </c>
      <c r="K82" s="48">
        <v>1110</v>
      </c>
      <c r="L82" s="48">
        <v>140</v>
      </c>
      <c r="M82" s="48">
        <v>260</v>
      </c>
      <c r="N82" s="175">
        <v>0.14285714285714285</v>
      </c>
      <c r="O82" s="48">
        <v>170</v>
      </c>
      <c r="P82" s="48">
        <v>120</v>
      </c>
      <c r="Q82" s="48">
        <v>290</v>
      </c>
      <c r="R82" s="175">
        <v>0.15934065934065933</v>
      </c>
      <c r="S82" s="48">
        <v>0</v>
      </c>
      <c r="T82" s="48">
        <v>0</v>
      </c>
      <c r="U82" s="48">
        <v>15</v>
      </c>
      <c r="V82" s="53" t="s">
        <v>5</v>
      </c>
    </row>
    <row r="83" spans="1:22">
      <c r="A83" s="48" t="s">
        <v>153</v>
      </c>
      <c r="B83" s="48" t="s">
        <v>123</v>
      </c>
      <c r="C83" s="48" t="s">
        <v>41</v>
      </c>
      <c r="D83" s="48">
        <v>1.6463999938964844</v>
      </c>
      <c r="E83" s="48">
        <v>5544</v>
      </c>
      <c r="F83" s="48">
        <v>3031</v>
      </c>
      <c r="G83" s="48">
        <v>2888</v>
      </c>
      <c r="H83" s="48">
        <v>3367.3469512589008</v>
      </c>
      <c r="I83" s="48">
        <v>1840.9864013827073</v>
      </c>
      <c r="J83" s="48">
        <v>2410</v>
      </c>
      <c r="K83" s="48">
        <v>1175</v>
      </c>
      <c r="L83" s="48">
        <v>155</v>
      </c>
      <c r="M83" s="48">
        <v>340</v>
      </c>
      <c r="N83" s="175">
        <v>0.14107883817427386</v>
      </c>
      <c r="O83" s="48">
        <v>600</v>
      </c>
      <c r="P83" s="48">
        <v>90</v>
      </c>
      <c r="Q83" s="48">
        <v>690</v>
      </c>
      <c r="R83" s="175">
        <v>0.2863070539419087</v>
      </c>
      <c r="S83" s="48">
        <v>0</v>
      </c>
      <c r="T83" s="48">
        <v>10</v>
      </c>
      <c r="U83" s="48">
        <v>45</v>
      </c>
      <c r="V83" s="53" t="s">
        <v>5</v>
      </c>
    </row>
    <row r="84" spans="1:22">
      <c r="A84" s="48" t="s">
        <v>154</v>
      </c>
      <c r="B84" s="48" t="s">
        <v>123</v>
      </c>
      <c r="C84" s="48" t="s">
        <v>41</v>
      </c>
      <c r="D84" s="48">
        <v>1.7996000671386718</v>
      </c>
      <c r="E84" s="48">
        <v>2620</v>
      </c>
      <c r="F84" s="48">
        <v>1271</v>
      </c>
      <c r="G84" s="48">
        <v>1225</v>
      </c>
      <c r="H84" s="48">
        <v>1455.8790299256589</v>
      </c>
      <c r="I84" s="48">
        <v>706.26803321966122</v>
      </c>
      <c r="J84" s="48">
        <v>1280</v>
      </c>
      <c r="K84" s="48">
        <v>745</v>
      </c>
      <c r="L84" s="48">
        <v>85</v>
      </c>
      <c r="M84" s="48">
        <v>170</v>
      </c>
      <c r="N84" s="175">
        <v>0.1328125</v>
      </c>
      <c r="O84" s="48">
        <v>215</v>
      </c>
      <c r="P84" s="48">
        <v>60</v>
      </c>
      <c r="Q84" s="48">
        <v>275</v>
      </c>
      <c r="R84" s="175">
        <v>0.21484375</v>
      </c>
      <c r="S84" s="48">
        <v>0</v>
      </c>
      <c r="T84" s="48">
        <v>0</v>
      </c>
      <c r="U84" s="48">
        <v>10</v>
      </c>
      <c r="V84" s="53" t="s">
        <v>5</v>
      </c>
    </row>
    <row r="85" spans="1:22">
      <c r="A85" s="46" t="s">
        <v>200</v>
      </c>
      <c r="B85" s="46" t="s">
        <v>123</v>
      </c>
      <c r="C85" s="46" t="s">
        <v>41</v>
      </c>
      <c r="D85" s="46">
        <v>12.852299804687499</v>
      </c>
      <c r="E85" s="46">
        <v>4246</v>
      </c>
      <c r="F85" s="46">
        <v>1413</v>
      </c>
      <c r="G85" s="46">
        <v>1400</v>
      </c>
      <c r="H85" s="46">
        <v>330.36888841103723</v>
      </c>
      <c r="I85" s="46">
        <v>109.94141293565606</v>
      </c>
      <c r="J85" s="46">
        <v>2155</v>
      </c>
      <c r="K85" s="46">
        <v>1555</v>
      </c>
      <c r="L85" s="46">
        <v>245</v>
      </c>
      <c r="M85" s="46">
        <v>215</v>
      </c>
      <c r="N85" s="176">
        <v>9.9767981438515077E-2</v>
      </c>
      <c r="O85" s="46">
        <v>85</v>
      </c>
      <c r="P85" s="46">
        <v>40</v>
      </c>
      <c r="Q85" s="46">
        <v>125</v>
      </c>
      <c r="R85" s="176">
        <v>5.8004640371229696E-2</v>
      </c>
      <c r="S85" s="46">
        <v>0</v>
      </c>
      <c r="T85" s="46">
        <v>0</v>
      </c>
      <c r="U85" s="46">
        <v>10</v>
      </c>
      <c r="V85" s="51" t="s">
        <v>7</v>
      </c>
    </row>
    <row r="86" spans="1:22">
      <c r="A86" s="46" t="s">
        <v>201</v>
      </c>
      <c r="B86" s="46" t="s">
        <v>123</v>
      </c>
      <c r="C86" s="46" t="s">
        <v>41</v>
      </c>
      <c r="D86" s="46">
        <v>3.6502999877929687</v>
      </c>
      <c r="E86" s="46">
        <v>5488</v>
      </c>
      <c r="F86" s="46">
        <v>1896</v>
      </c>
      <c r="G86" s="46">
        <v>1877</v>
      </c>
      <c r="H86" s="46">
        <v>1503.4380786106665</v>
      </c>
      <c r="I86" s="46">
        <v>519.40936535091532</v>
      </c>
      <c r="J86" s="46">
        <v>3180</v>
      </c>
      <c r="K86" s="46">
        <v>2570</v>
      </c>
      <c r="L86" s="46">
        <v>140</v>
      </c>
      <c r="M86" s="46">
        <v>350</v>
      </c>
      <c r="N86" s="176">
        <v>0.11006289308176101</v>
      </c>
      <c r="O86" s="46">
        <v>85</v>
      </c>
      <c r="P86" s="46">
        <v>15</v>
      </c>
      <c r="Q86" s="46">
        <v>100</v>
      </c>
      <c r="R86" s="176">
        <v>3.1446540880503145E-2</v>
      </c>
      <c r="S86" s="46">
        <v>0</v>
      </c>
      <c r="T86" s="46">
        <v>10</v>
      </c>
      <c r="U86" s="46">
        <v>15</v>
      </c>
      <c r="V86" s="51" t="s">
        <v>7</v>
      </c>
    </row>
    <row r="87" spans="1:22">
      <c r="A87" s="46" t="s">
        <v>202</v>
      </c>
      <c r="B87" s="46" t="s">
        <v>123</v>
      </c>
      <c r="C87" s="46" t="s">
        <v>41</v>
      </c>
      <c r="D87" s="46">
        <v>2.4158000183105468</v>
      </c>
      <c r="E87" s="46">
        <v>3613</v>
      </c>
      <c r="F87" s="46">
        <v>1458</v>
      </c>
      <c r="G87" s="46">
        <v>1450</v>
      </c>
      <c r="H87" s="46">
        <v>1495.5708140637803</v>
      </c>
      <c r="I87" s="46">
        <v>603.5267774439501</v>
      </c>
      <c r="J87" s="46">
        <v>1620</v>
      </c>
      <c r="K87" s="46">
        <v>1130</v>
      </c>
      <c r="L87" s="46">
        <v>170</v>
      </c>
      <c r="M87" s="46">
        <v>210</v>
      </c>
      <c r="N87" s="176">
        <v>0.12962962962962962</v>
      </c>
      <c r="O87" s="46">
        <v>75</v>
      </c>
      <c r="P87" s="46">
        <v>30</v>
      </c>
      <c r="Q87" s="46">
        <v>105</v>
      </c>
      <c r="R87" s="176">
        <v>6.4814814814814811E-2</v>
      </c>
      <c r="S87" s="46">
        <v>0</v>
      </c>
      <c r="T87" s="46">
        <v>0</v>
      </c>
      <c r="U87" s="46">
        <v>10</v>
      </c>
      <c r="V87" s="51" t="s">
        <v>7</v>
      </c>
    </row>
    <row r="88" spans="1:22">
      <c r="A88" s="46" t="s">
        <v>203</v>
      </c>
      <c r="B88" s="46" t="s">
        <v>123</v>
      </c>
      <c r="C88" s="46" t="s">
        <v>41</v>
      </c>
      <c r="D88" s="46">
        <v>0.79699996948242191</v>
      </c>
      <c r="E88" s="46">
        <v>2089</v>
      </c>
      <c r="F88" s="46">
        <v>888</v>
      </c>
      <c r="G88" s="46">
        <v>880</v>
      </c>
      <c r="H88" s="46">
        <v>2621.0791467866843</v>
      </c>
      <c r="I88" s="46">
        <v>1114.1782107929994</v>
      </c>
      <c r="J88" s="46">
        <v>1055</v>
      </c>
      <c r="K88" s="46">
        <v>775</v>
      </c>
      <c r="L88" s="46">
        <v>105</v>
      </c>
      <c r="M88" s="46">
        <v>120</v>
      </c>
      <c r="N88" s="176">
        <v>0.11374407582938388</v>
      </c>
      <c r="O88" s="46">
        <v>35</v>
      </c>
      <c r="P88" s="46">
        <v>15</v>
      </c>
      <c r="Q88" s="46">
        <v>50</v>
      </c>
      <c r="R88" s="176">
        <v>4.7393364928909949E-2</v>
      </c>
      <c r="S88" s="46">
        <v>0</v>
      </c>
      <c r="T88" s="46">
        <v>10</v>
      </c>
      <c r="U88" s="46">
        <v>0</v>
      </c>
      <c r="V88" s="51" t="s">
        <v>7</v>
      </c>
    </row>
    <row r="89" spans="1:22">
      <c r="A89" s="46" t="s">
        <v>204</v>
      </c>
      <c r="B89" s="46" t="s">
        <v>123</v>
      </c>
      <c r="C89" s="46" t="s">
        <v>41</v>
      </c>
      <c r="D89" s="46">
        <v>1.5764999389648438</v>
      </c>
      <c r="E89" s="46">
        <v>4654</v>
      </c>
      <c r="F89" s="46">
        <v>1945</v>
      </c>
      <c r="G89" s="46">
        <v>1924</v>
      </c>
      <c r="H89" s="46">
        <v>2952.1092167348224</v>
      </c>
      <c r="I89" s="46">
        <v>1233.7456868391125</v>
      </c>
      <c r="J89" s="46">
        <v>2280</v>
      </c>
      <c r="K89" s="46">
        <v>1570</v>
      </c>
      <c r="L89" s="46">
        <v>205</v>
      </c>
      <c r="M89" s="46">
        <v>380</v>
      </c>
      <c r="N89" s="176">
        <v>0.16666666666666666</v>
      </c>
      <c r="O89" s="46">
        <v>80</v>
      </c>
      <c r="P89" s="46">
        <v>30</v>
      </c>
      <c r="Q89" s="46">
        <v>110</v>
      </c>
      <c r="R89" s="176">
        <v>4.8245614035087717E-2</v>
      </c>
      <c r="S89" s="46">
        <v>0</v>
      </c>
      <c r="T89" s="46">
        <v>0</v>
      </c>
      <c r="U89" s="46">
        <v>15</v>
      </c>
      <c r="V89" s="51" t="s">
        <v>7</v>
      </c>
    </row>
    <row r="90" spans="1:22">
      <c r="A90" s="46" t="s">
        <v>205</v>
      </c>
      <c r="B90" s="46" t="s">
        <v>123</v>
      </c>
      <c r="C90" s="46" t="s">
        <v>41</v>
      </c>
      <c r="D90" s="46">
        <v>1.6472999572753906</v>
      </c>
      <c r="E90" s="46">
        <v>3528</v>
      </c>
      <c r="F90" s="46">
        <v>1294</v>
      </c>
      <c r="G90" s="46">
        <v>1279</v>
      </c>
      <c r="H90" s="46">
        <v>2141.6864514676849</v>
      </c>
      <c r="I90" s="46">
        <v>785.52785379795466</v>
      </c>
      <c r="J90" s="46">
        <v>2090</v>
      </c>
      <c r="K90" s="46">
        <v>1610</v>
      </c>
      <c r="L90" s="46">
        <v>215</v>
      </c>
      <c r="M90" s="46">
        <v>215</v>
      </c>
      <c r="N90" s="176">
        <v>0.10287081339712918</v>
      </c>
      <c r="O90" s="46">
        <v>30</v>
      </c>
      <c r="P90" s="46">
        <v>10</v>
      </c>
      <c r="Q90" s="46">
        <v>40</v>
      </c>
      <c r="R90" s="176">
        <v>1.9138755980861243E-2</v>
      </c>
      <c r="S90" s="46">
        <v>0</v>
      </c>
      <c r="T90" s="46">
        <v>0</v>
      </c>
      <c r="U90" s="46">
        <v>0</v>
      </c>
      <c r="V90" s="51" t="s">
        <v>7</v>
      </c>
    </row>
    <row r="91" spans="1:22">
      <c r="A91" s="46" t="s">
        <v>206</v>
      </c>
      <c r="B91" s="46" t="s">
        <v>123</v>
      </c>
      <c r="C91" s="46" t="s">
        <v>41</v>
      </c>
      <c r="D91" s="46">
        <v>1.6150999450683594</v>
      </c>
      <c r="E91" s="46">
        <v>5194</v>
      </c>
      <c r="F91" s="46">
        <v>2127</v>
      </c>
      <c r="G91" s="46">
        <v>2098</v>
      </c>
      <c r="H91" s="46">
        <v>3215.9000536528179</v>
      </c>
      <c r="I91" s="46">
        <v>1316.9463639044172</v>
      </c>
      <c r="J91" s="46">
        <v>2560</v>
      </c>
      <c r="K91" s="46">
        <v>1765</v>
      </c>
      <c r="L91" s="46">
        <v>230</v>
      </c>
      <c r="M91" s="46">
        <v>435</v>
      </c>
      <c r="N91" s="176">
        <v>0.169921875</v>
      </c>
      <c r="O91" s="46">
        <v>40</v>
      </c>
      <c r="P91" s="46">
        <v>40</v>
      </c>
      <c r="Q91" s="46">
        <v>80</v>
      </c>
      <c r="R91" s="176">
        <v>3.125E-2</v>
      </c>
      <c r="S91" s="46">
        <v>25</v>
      </c>
      <c r="T91" s="46">
        <v>0</v>
      </c>
      <c r="U91" s="46">
        <v>25</v>
      </c>
      <c r="V91" s="51" t="s">
        <v>7</v>
      </c>
    </row>
    <row r="92" spans="1:22">
      <c r="A92" s="46" t="s">
        <v>207</v>
      </c>
      <c r="B92" s="46" t="s">
        <v>123</v>
      </c>
      <c r="C92" s="46" t="s">
        <v>41</v>
      </c>
      <c r="D92" s="46">
        <v>1.6139999389648438</v>
      </c>
      <c r="E92" s="46">
        <v>4855</v>
      </c>
      <c r="F92" s="46">
        <v>2075</v>
      </c>
      <c r="G92" s="46">
        <v>2045</v>
      </c>
      <c r="H92" s="46">
        <v>3008.0546366772519</v>
      </c>
      <c r="I92" s="46">
        <v>1285.6258230906894</v>
      </c>
      <c r="J92" s="46">
        <v>2500</v>
      </c>
      <c r="K92" s="46">
        <v>1695</v>
      </c>
      <c r="L92" s="46">
        <v>220</v>
      </c>
      <c r="M92" s="46">
        <v>375</v>
      </c>
      <c r="N92" s="176">
        <v>0.15</v>
      </c>
      <c r="O92" s="46">
        <v>170</v>
      </c>
      <c r="P92" s="46">
        <v>40</v>
      </c>
      <c r="Q92" s="46">
        <v>210</v>
      </c>
      <c r="R92" s="176">
        <v>8.4000000000000005E-2</v>
      </c>
      <c r="S92" s="46">
        <v>0</v>
      </c>
      <c r="T92" s="46">
        <v>0</v>
      </c>
      <c r="U92" s="46">
        <v>0</v>
      </c>
      <c r="V92" s="51" t="s">
        <v>7</v>
      </c>
    </row>
    <row r="93" spans="1:22">
      <c r="A93" s="48" t="s">
        <v>155</v>
      </c>
      <c r="B93" s="48" t="s">
        <v>123</v>
      </c>
      <c r="C93" s="48" t="s">
        <v>41</v>
      </c>
      <c r="D93" s="48">
        <v>1.1343000030517578</v>
      </c>
      <c r="E93" s="48">
        <v>6103</v>
      </c>
      <c r="F93" s="48">
        <v>2441</v>
      </c>
      <c r="G93" s="48">
        <v>2397</v>
      </c>
      <c r="H93" s="48">
        <v>5380.410811584492</v>
      </c>
      <c r="I93" s="48">
        <v>2151.9880044367924</v>
      </c>
      <c r="J93" s="48">
        <v>2895</v>
      </c>
      <c r="K93" s="48">
        <v>1815</v>
      </c>
      <c r="L93" s="48">
        <v>205</v>
      </c>
      <c r="M93" s="48">
        <v>500</v>
      </c>
      <c r="N93" s="175">
        <v>0.17271157167530224</v>
      </c>
      <c r="O93" s="48">
        <v>300</v>
      </c>
      <c r="P93" s="48">
        <v>45</v>
      </c>
      <c r="Q93" s="48">
        <v>345</v>
      </c>
      <c r="R93" s="175">
        <v>0.11917098445595854</v>
      </c>
      <c r="S93" s="48">
        <v>0</v>
      </c>
      <c r="T93" s="48">
        <v>10</v>
      </c>
      <c r="U93" s="48">
        <v>25</v>
      </c>
      <c r="V93" s="53" t="s">
        <v>5</v>
      </c>
    </row>
    <row r="94" spans="1:22">
      <c r="A94" s="46" t="s">
        <v>208</v>
      </c>
      <c r="B94" s="46" t="s">
        <v>123</v>
      </c>
      <c r="C94" s="46" t="s">
        <v>41</v>
      </c>
      <c r="D94" s="46">
        <v>1.3778999328613282</v>
      </c>
      <c r="E94" s="46">
        <v>3678</v>
      </c>
      <c r="F94" s="46">
        <v>1840</v>
      </c>
      <c r="G94" s="46">
        <v>1774</v>
      </c>
      <c r="H94" s="46">
        <v>2669.2794681848309</v>
      </c>
      <c r="I94" s="46">
        <v>1335.3654761990454</v>
      </c>
      <c r="J94" s="46">
        <v>1965</v>
      </c>
      <c r="K94" s="46">
        <v>1330</v>
      </c>
      <c r="L94" s="46">
        <v>205</v>
      </c>
      <c r="M94" s="46">
        <v>300</v>
      </c>
      <c r="N94" s="176">
        <v>0.15267175572519084</v>
      </c>
      <c r="O94" s="46">
        <v>105</v>
      </c>
      <c r="P94" s="46">
        <v>10</v>
      </c>
      <c r="Q94" s="46">
        <v>115</v>
      </c>
      <c r="R94" s="176">
        <v>5.8524173027989825E-2</v>
      </c>
      <c r="S94" s="46">
        <v>0</v>
      </c>
      <c r="T94" s="46">
        <v>0</v>
      </c>
      <c r="U94" s="46">
        <v>10</v>
      </c>
      <c r="V94" s="51" t="s">
        <v>7</v>
      </c>
    </row>
    <row r="95" spans="1:22">
      <c r="A95" s="46" t="s">
        <v>209</v>
      </c>
      <c r="B95" s="46" t="s">
        <v>123</v>
      </c>
      <c r="C95" s="46" t="s">
        <v>41</v>
      </c>
      <c r="D95" s="46">
        <v>1.0881999969482421</v>
      </c>
      <c r="E95" s="46">
        <v>2738</v>
      </c>
      <c r="F95" s="46">
        <v>1192</v>
      </c>
      <c r="G95" s="46">
        <v>1181</v>
      </c>
      <c r="H95" s="46">
        <v>2516.0816097026941</v>
      </c>
      <c r="I95" s="46">
        <v>1095.3868804841532</v>
      </c>
      <c r="J95" s="46">
        <v>1335</v>
      </c>
      <c r="K95" s="46">
        <v>895</v>
      </c>
      <c r="L95" s="46">
        <v>90</v>
      </c>
      <c r="M95" s="46">
        <v>235</v>
      </c>
      <c r="N95" s="176">
        <v>0.17602996254681649</v>
      </c>
      <c r="O95" s="46">
        <v>90</v>
      </c>
      <c r="P95" s="46">
        <v>15</v>
      </c>
      <c r="Q95" s="46">
        <v>105</v>
      </c>
      <c r="R95" s="176">
        <v>7.8651685393258425E-2</v>
      </c>
      <c r="S95" s="46">
        <v>0</v>
      </c>
      <c r="T95" s="46">
        <v>0</v>
      </c>
      <c r="U95" s="46">
        <v>15</v>
      </c>
      <c r="V95" s="51" t="s">
        <v>7</v>
      </c>
    </row>
    <row r="96" spans="1:22">
      <c r="A96" s="46" t="s">
        <v>210</v>
      </c>
      <c r="B96" s="46" t="s">
        <v>123</v>
      </c>
      <c r="C96" s="46" t="s">
        <v>41</v>
      </c>
      <c r="D96" s="46">
        <v>1.3597000122070313</v>
      </c>
      <c r="E96" s="46">
        <v>3524</v>
      </c>
      <c r="F96" s="46">
        <v>1609</v>
      </c>
      <c r="G96" s="46">
        <v>1583</v>
      </c>
      <c r="H96" s="46">
        <v>2591.7481564774944</v>
      </c>
      <c r="I96" s="46">
        <v>1183.3492575971306</v>
      </c>
      <c r="J96" s="46">
        <v>1815</v>
      </c>
      <c r="K96" s="46">
        <v>1215</v>
      </c>
      <c r="L96" s="46">
        <v>110</v>
      </c>
      <c r="M96" s="46">
        <v>335</v>
      </c>
      <c r="N96" s="176">
        <v>0.18457300275482094</v>
      </c>
      <c r="O96" s="46">
        <v>90</v>
      </c>
      <c r="P96" s="46">
        <v>55</v>
      </c>
      <c r="Q96" s="46">
        <v>145</v>
      </c>
      <c r="R96" s="176">
        <v>7.9889807162534437E-2</v>
      </c>
      <c r="S96" s="46">
        <v>0</v>
      </c>
      <c r="T96" s="46">
        <v>0</v>
      </c>
      <c r="U96" s="46">
        <v>10</v>
      </c>
      <c r="V96" s="51" t="s">
        <v>7</v>
      </c>
    </row>
    <row r="97" spans="1:22">
      <c r="A97" s="46" t="s">
        <v>211</v>
      </c>
      <c r="B97" s="46" t="s">
        <v>123</v>
      </c>
      <c r="C97" s="46" t="s">
        <v>41</v>
      </c>
      <c r="D97" s="46">
        <v>2.0850999450683592</v>
      </c>
      <c r="E97" s="46">
        <v>5159</v>
      </c>
      <c r="F97" s="46">
        <v>2460</v>
      </c>
      <c r="G97" s="46">
        <v>2433</v>
      </c>
      <c r="H97" s="46">
        <v>2474.2219250458347</v>
      </c>
      <c r="I97" s="46">
        <v>1179.7995610802004</v>
      </c>
      <c r="J97" s="46">
        <v>2440</v>
      </c>
      <c r="K97" s="46">
        <v>1695</v>
      </c>
      <c r="L97" s="46">
        <v>220</v>
      </c>
      <c r="M97" s="46">
        <v>375</v>
      </c>
      <c r="N97" s="176">
        <v>0.15368852459016394</v>
      </c>
      <c r="O97" s="46">
        <v>95</v>
      </c>
      <c r="P97" s="46">
        <v>35</v>
      </c>
      <c r="Q97" s="46">
        <v>130</v>
      </c>
      <c r="R97" s="176">
        <v>5.3278688524590161E-2</v>
      </c>
      <c r="S97" s="46">
        <v>0</v>
      </c>
      <c r="T97" s="46">
        <v>0</v>
      </c>
      <c r="U97" s="46">
        <v>15</v>
      </c>
      <c r="V97" s="51" t="s">
        <v>7</v>
      </c>
    </row>
    <row r="98" spans="1:22">
      <c r="A98" s="46" t="s">
        <v>212</v>
      </c>
      <c r="B98" s="46" t="s">
        <v>123</v>
      </c>
      <c r="C98" s="46" t="s">
        <v>41</v>
      </c>
      <c r="D98" s="46">
        <v>1.5867999267578126</v>
      </c>
      <c r="E98" s="46">
        <v>5875</v>
      </c>
      <c r="F98" s="46">
        <v>2084</v>
      </c>
      <c r="G98" s="46">
        <v>2069</v>
      </c>
      <c r="H98" s="46">
        <v>3702.4201356020603</v>
      </c>
      <c r="I98" s="46">
        <v>1313.3350744842032</v>
      </c>
      <c r="J98" s="46">
        <v>3155</v>
      </c>
      <c r="K98" s="46">
        <v>2315</v>
      </c>
      <c r="L98" s="46">
        <v>300</v>
      </c>
      <c r="M98" s="46">
        <v>355</v>
      </c>
      <c r="N98" s="176">
        <v>0.11251980982567353</v>
      </c>
      <c r="O98" s="46">
        <v>140</v>
      </c>
      <c r="P98" s="46">
        <v>15</v>
      </c>
      <c r="Q98" s="46">
        <v>155</v>
      </c>
      <c r="R98" s="176">
        <v>4.9128367670364499E-2</v>
      </c>
      <c r="S98" s="46">
        <v>0</v>
      </c>
      <c r="T98" s="46">
        <v>15</v>
      </c>
      <c r="U98" s="46">
        <v>10</v>
      </c>
      <c r="V98" s="51" t="s">
        <v>7</v>
      </c>
    </row>
    <row r="99" spans="1:22">
      <c r="A99" s="46" t="s">
        <v>213</v>
      </c>
      <c r="B99" s="46" t="s">
        <v>123</v>
      </c>
      <c r="C99" s="46" t="s">
        <v>41</v>
      </c>
      <c r="D99" s="46">
        <v>3.7145999145507811</v>
      </c>
      <c r="E99" s="46">
        <v>6798</v>
      </c>
      <c r="F99" s="46">
        <v>2252</v>
      </c>
      <c r="G99" s="46">
        <v>2238</v>
      </c>
      <c r="H99" s="46">
        <v>1830.0759587515645</v>
      </c>
      <c r="I99" s="46">
        <v>606.25640763585216</v>
      </c>
      <c r="J99" s="46">
        <v>3830</v>
      </c>
      <c r="K99" s="46">
        <v>2975</v>
      </c>
      <c r="L99" s="46">
        <v>400</v>
      </c>
      <c r="M99" s="46">
        <v>300</v>
      </c>
      <c r="N99" s="176">
        <v>7.8328981723237601E-2</v>
      </c>
      <c r="O99" s="46">
        <v>80</v>
      </c>
      <c r="P99" s="46">
        <v>40</v>
      </c>
      <c r="Q99" s="46">
        <v>120</v>
      </c>
      <c r="R99" s="176">
        <v>3.1331592689295036E-2</v>
      </c>
      <c r="S99" s="46">
        <v>15</v>
      </c>
      <c r="T99" s="46">
        <v>10</v>
      </c>
      <c r="U99" s="46">
        <v>15</v>
      </c>
      <c r="V99" s="51" t="s">
        <v>7</v>
      </c>
    </row>
    <row r="100" spans="1:22">
      <c r="A100" s="46" t="s">
        <v>214</v>
      </c>
      <c r="B100" s="46" t="s">
        <v>123</v>
      </c>
      <c r="C100" s="46" t="s">
        <v>41</v>
      </c>
      <c r="D100" s="46">
        <v>12.0025</v>
      </c>
      <c r="E100" s="46">
        <v>6068</v>
      </c>
      <c r="F100" s="46">
        <v>2028</v>
      </c>
      <c r="G100" s="46">
        <v>2004</v>
      </c>
      <c r="H100" s="46">
        <v>505.56134138721103</v>
      </c>
      <c r="I100" s="46">
        <v>168.9647990002083</v>
      </c>
      <c r="J100" s="46">
        <v>3260</v>
      </c>
      <c r="K100" s="46">
        <v>2655</v>
      </c>
      <c r="L100" s="46">
        <v>305</v>
      </c>
      <c r="M100" s="46">
        <v>225</v>
      </c>
      <c r="N100" s="176">
        <v>6.9018404907975464E-2</v>
      </c>
      <c r="O100" s="46">
        <v>30</v>
      </c>
      <c r="P100" s="46">
        <v>20</v>
      </c>
      <c r="Q100" s="46">
        <v>50</v>
      </c>
      <c r="R100" s="176">
        <v>1.5337423312883436E-2</v>
      </c>
      <c r="S100" s="46">
        <v>0</v>
      </c>
      <c r="T100" s="46">
        <v>10</v>
      </c>
      <c r="U100" s="46">
        <v>10</v>
      </c>
      <c r="V100" s="51" t="s">
        <v>7</v>
      </c>
    </row>
    <row r="101" spans="1:22">
      <c r="A101" s="46" t="s">
        <v>215</v>
      </c>
      <c r="B101" s="46" t="s">
        <v>123</v>
      </c>
      <c r="C101" s="46" t="s">
        <v>41</v>
      </c>
      <c r="D101" s="46">
        <v>0.87309997558593755</v>
      </c>
      <c r="E101" s="46">
        <v>3407</v>
      </c>
      <c r="F101" s="46">
        <v>1531</v>
      </c>
      <c r="G101" s="46">
        <v>1518</v>
      </c>
      <c r="H101" s="46">
        <v>3902.187716490957</v>
      </c>
      <c r="I101" s="46">
        <v>1753.5219823738348</v>
      </c>
      <c r="J101" s="46">
        <v>1580</v>
      </c>
      <c r="K101" s="46">
        <v>1055</v>
      </c>
      <c r="L101" s="46">
        <v>125</v>
      </c>
      <c r="M101" s="46">
        <v>270</v>
      </c>
      <c r="N101" s="176">
        <v>0.17088607594936708</v>
      </c>
      <c r="O101" s="46">
        <v>110</v>
      </c>
      <c r="P101" s="46">
        <v>15</v>
      </c>
      <c r="Q101" s="46">
        <v>125</v>
      </c>
      <c r="R101" s="176">
        <v>7.9113924050632917E-2</v>
      </c>
      <c r="S101" s="46">
        <v>0</v>
      </c>
      <c r="T101" s="46">
        <v>0</v>
      </c>
      <c r="U101" s="46">
        <v>0</v>
      </c>
      <c r="V101" s="51" t="s">
        <v>7</v>
      </c>
    </row>
    <row r="102" spans="1:22">
      <c r="A102" s="47" t="s">
        <v>285</v>
      </c>
      <c r="B102" s="47" t="s">
        <v>123</v>
      </c>
      <c r="C102" s="47" t="s">
        <v>41</v>
      </c>
      <c r="D102" s="47">
        <v>1.094000015258789</v>
      </c>
      <c r="E102" s="47">
        <v>4150</v>
      </c>
      <c r="F102" s="47">
        <v>2037</v>
      </c>
      <c r="G102" s="47">
        <v>1998</v>
      </c>
      <c r="H102" s="47">
        <v>3793.4185942568793</v>
      </c>
      <c r="I102" s="47">
        <v>1861.9743798798224</v>
      </c>
      <c r="J102" s="47">
        <v>1840</v>
      </c>
      <c r="K102" s="47">
        <v>1160</v>
      </c>
      <c r="L102" s="47">
        <v>230</v>
      </c>
      <c r="M102" s="47">
        <v>365</v>
      </c>
      <c r="N102" s="177">
        <v>0.1983695652173913</v>
      </c>
      <c r="O102" s="47">
        <v>80</v>
      </c>
      <c r="P102" s="47">
        <v>0</v>
      </c>
      <c r="Q102" s="47">
        <v>80</v>
      </c>
      <c r="R102" s="177">
        <v>4.3478260869565216E-2</v>
      </c>
      <c r="S102" s="47">
        <v>0</v>
      </c>
      <c r="T102" s="47">
        <v>10</v>
      </c>
      <c r="U102" s="47">
        <v>0</v>
      </c>
      <c r="V102" s="52" t="s">
        <v>6</v>
      </c>
    </row>
    <row r="103" spans="1:22">
      <c r="A103" s="46" t="s">
        <v>216</v>
      </c>
      <c r="B103" s="46" t="s">
        <v>123</v>
      </c>
      <c r="C103" s="46" t="s">
        <v>41</v>
      </c>
      <c r="D103" s="46">
        <v>1.6938999938964843</v>
      </c>
      <c r="E103" s="46">
        <v>4615</v>
      </c>
      <c r="F103" s="46">
        <v>1970</v>
      </c>
      <c r="G103" s="46">
        <v>1950</v>
      </c>
      <c r="H103" s="46">
        <v>2724.4819745137956</v>
      </c>
      <c r="I103" s="46">
        <v>1162.9966391749031</v>
      </c>
      <c r="J103" s="46">
        <v>2045</v>
      </c>
      <c r="K103" s="46">
        <v>1380</v>
      </c>
      <c r="L103" s="46">
        <v>145</v>
      </c>
      <c r="M103" s="46">
        <v>360</v>
      </c>
      <c r="N103" s="176">
        <v>0.17603911980440098</v>
      </c>
      <c r="O103" s="46">
        <v>145</v>
      </c>
      <c r="P103" s="46">
        <v>10</v>
      </c>
      <c r="Q103" s="46">
        <v>155</v>
      </c>
      <c r="R103" s="176">
        <v>7.5794621026894868E-2</v>
      </c>
      <c r="S103" s="46">
        <v>0</v>
      </c>
      <c r="T103" s="46">
        <v>0</v>
      </c>
      <c r="U103" s="46">
        <v>10</v>
      </c>
      <c r="V103" s="51" t="s">
        <v>7</v>
      </c>
    </row>
    <row r="104" spans="1:22">
      <c r="A104" s="46" t="s">
        <v>217</v>
      </c>
      <c r="B104" s="46" t="s">
        <v>123</v>
      </c>
      <c r="C104" s="46" t="s">
        <v>41</v>
      </c>
      <c r="D104" s="46">
        <v>2.1202000427246093</v>
      </c>
      <c r="E104" s="46">
        <v>5428</v>
      </c>
      <c r="F104" s="46">
        <v>1873</v>
      </c>
      <c r="G104" s="46">
        <v>1866</v>
      </c>
      <c r="H104" s="46">
        <v>2560.1357846520136</v>
      </c>
      <c r="I104" s="46">
        <v>883.40720793169146</v>
      </c>
      <c r="J104" s="46">
        <v>3045</v>
      </c>
      <c r="K104" s="46">
        <v>2520</v>
      </c>
      <c r="L104" s="46">
        <v>315</v>
      </c>
      <c r="M104" s="46">
        <v>175</v>
      </c>
      <c r="N104" s="176">
        <v>5.7471264367816091E-2</v>
      </c>
      <c r="O104" s="46">
        <v>10</v>
      </c>
      <c r="P104" s="46">
        <v>15</v>
      </c>
      <c r="Q104" s="46">
        <v>25</v>
      </c>
      <c r="R104" s="176">
        <v>8.2101806239737278E-3</v>
      </c>
      <c r="S104" s="46">
        <v>0</v>
      </c>
      <c r="T104" s="46">
        <v>0</v>
      </c>
      <c r="U104" s="46">
        <v>0</v>
      </c>
      <c r="V104" s="51" t="s">
        <v>7</v>
      </c>
    </row>
    <row r="105" spans="1:22">
      <c r="A105" s="46" t="s">
        <v>218</v>
      </c>
      <c r="B105" s="46" t="s">
        <v>123</v>
      </c>
      <c r="C105" s="46" t="s">
        <v>41</v>
      </c>
      <c r="D105" s="46">
        <v>0.78849998474121097</v>
      </c>
      <c r="E105" s="46">
        <v>4125</v>
      </c>
      <c r="F105" s="46">
        <v>2740</v>
      </c>
      <c r="G105" s="46">
        <v>2678</v>
      </c>
      <c r="H105" s="46">
        <v>5231.452225523939</v>
      </c>
      <c r="I105" s="46">
        <v>3474.9525085904465</v>
      </c>
      <c r="J105" s="46">
        <v>1335</v>
      </c>
      <c r="K105" s="46">
        <v>975</v>
      </c>
      <c r="L105" s="46">
        <v>125</v>
      </c>
      <c r="M105" s="46">
        <v>165</v>
      </c>
      <c r="N105" s="176">
        <v>0.12359550561797752</v>
      </c>
      <c r="O105" s="46">
        <v>55</v>
      </c>
      <c r="P105" s="46">
        <v>10</v>
      </c>
      <c r="Q105" s="46">
        <v>65</v>
      </c>
      <c r="R105" s="176">
        <v>4.8689138576779027E-2</v>
      </c>
      <c r="S105" s="46">
        <v>0</v>
      </c>
      <c r="T105" s="46">
        <v>0</v>
      </c>
      <c r="U105" s="46">
        <v>0</v>
      </c>
      <c r="V105" s="51" t="s">
        <v>7</v>
      </c>
    </row>
    <row r="106" spans="1:22">
      <c r="A106" s="46" t="s">
        <v>219</v>
      </c>
      <c r="B106" s="46" t="s">
        <v>123</v>
      </c>
      <c r="C106" s="46" t="s">
        <v>41</v>
      </c>
      <c r="D106" s="46">
        <v>0.80879997253417968</v>
      </c>
      <c r="E106" s="46">
        <v>2792</v>
      </c>
      <c r="F106" s="46">
        <v>990</v>
      </c>
      <c r="G106" s="46">
        <v>981</v>
      </c>
      <c r="H106" s="46">
        <v>3452.0278125776158</v>
      </c>
      <c r="I106" s="46">
        <v>1224.0356498753008</v>
      </c>
      <c r="J106" s="46">
        <v>1450</v>
      </c>
      <c r="K106" s="46">
        <v>975</v>
      </c>
      <c r="L106" s="46">
        <v>115</v>
      </c>
      <c r="M106" s="46">
        <v>265</v>
      </c>
      <c r="N106" s="176">
        <v>0.18275862068965518</v>
      </c>
      <c r="O106" s="46">
        <v>65</v>
      </c>
      <c r="P106" s="46">
        <v>25</v>
      </c>
      <c r="Q106" s="46">
        <v>90</v>
      </c>
      <c r="R106" s="176">
        <v>6.2068965517241378E-2</v>
      </c>
      <c r="S106" s="46">
        <v>0</v>
      </c>
      <c r="T106" s="46">
        <v>0</v>
      </c>
      <c r="U106" s="46">
        <v>0</v>
      </c>
      <c r="V106" s="51" t="s">
        <v>7</v>
      </c>
    </row>
    <row r="107" spans="1:22">
      <c r="A107" s="46" t="s">
        <v>220</v>
      </c>
      <c r="B107" s="46" t="s">
        <v>123</v>
      </c>
      <c r="C107" s="46" t="s">
        <v>41</v>
      </c>
      <c r="D107" s="46">
        <v>42.097499999999997</v>
      </c>
      <c r="E107" s="46">
        <v>8733</v>
      </c>
      <c r="F107" s="46">
        <v>2944</v>
      </c>
      <c r="G107" s="46">
        <v>2908</v>
      </c>
      <c r="H107" s="46">
        <v>207.44699804026368</v>
      </c>
      <c r="I107" s="46">
        <v>69.932893877308629</v>
      </c>
      <c r="J107" s="46">
        <v>4390</v>
      </c>
      <c r="K107" s="46">
        <v>3820</v>
      </c>
      <c r="L107" s="46">
        <v>305</v>
      </c>
      <c r="M107" s="46">
        <v>125</v>
      </c>
      <c r="N107" s="176">
        <v>2.847380410022779E-2</v>
      </c>
      <c r="O107" s="46">
        <v>45</v>
      </c>
      <c r="P107" s="46">
        <v>20</v>
      </c>
      <c r="Q107" s="46">
        <v>65</v>
      </c>
      <c r="R107" s="176">
        <v>1.4806378132118452E-2</v>
      </c>
      <c r="S107" s="46">
        <v>0</v>
      </c>
      <c r="T107" s="46">
        <v>0</v>
      </c>
      <c r="U107" s="46">
        <v>60</v>
      </c>
      <c r="V107" s="51" t="s">
        <v>7</v>
      </c>
    </row>
    <row r="108" spans="1:22">
      <c r="A108" s="45" t="s">
        <v>265</v>
      </c>
      <c r="B108" s="45" t="s">
        <v>123</v>
      </c>
      <c r="C108" s="45" t="s">
        <v>41</v>
      </c>
      <c r="D108" s="45">
        <v>132.21519531249999</v>
      </c>
      <c r="E108" s="45">
        <v>6394</v>
      </c>
      <c r="F108" s="45">
        <v>2376</v>
      </c>
      <c r="G108" s="45">
        <v>2321</v>
      </c>
      <c r="H108" s="45">
        <v>48.360553300150769</v>
      </c>
      <c r="I108" s="45">
        <v>17.9707029466935</v>
      </c>
      <c r="J108" s="45">
        <v>3470</v>
      </c>
      <c r="K108" s="45">
        <v>3055</v>
      </c>
      <c r="L108" s="45">
        <v>315</v>
      </c>
      <c r="M108" s="45">
        <v>25</v>
      </c>
      <c r="N108" s="167">
        <v>7.2046109510086453E-3</v>
      </c>
      <c r="O108" s="45">
        <v>40</v>
      </c>
      <c r="P108" s="45">
        <v>0</v>
      </c>
      <c r="Q108" s="45">
        <v>40</v>
      </c>
      <c r="R108" s="167">
        <v>1.1527377521613832E-2</v>
      </c>
      <c r="S108" s="45">
        <v>10</v>
      </c>
      <c r="T108" s="45">
        <v>0</v>
      </c>
      <c r="U108" s="45">
        <v>25</v>
      </c>
      <c r="V108" s="54" t="s">
        <v>3</v>
      </c>
    </row>
    <row r="109" spans="1:22">
      <c r="A109" s="45" t="s">
        <v>266</v>
      </c>
      <c r="B109" s="45" t="s">
        <v>123</v>
      </c>
      <c r="C109" s="45" t="s">
        <v>41</v>
      </c>
      <c r="D109" s="45">
        <v>651.59429999999998</v>
      </c>
      <c r="E109" s="45">
        <v>3779</v>
      </c>
      <c r="F109" s="45">
        <v>2733</v>
      </c>
      <c r="G109" s="45">
        <v>1501</v>
      </c>
      <c r="H109" s="45">
        <v>5.7996210218536293</v>
      </c>
      <c r="I109" s="45">
        <v>4.1943276667705662</v>
      </c>
      <c r="J109" s="45">
        <v>1770</v>
      </c>
      <c r="K109" s="45">
        <v>1560</v>
      </c>
      <c r="L109" s="45">
        <v>105</v>
      </c>
      <c r="M109" s="45">
        <v>0</v>
      </c>
      <c r="N109" s="167">
        <v>0</v>
      </c>
      <c r="O109" s="45">
        <v>50</v>
      </c>
      <c r="P109" s="45">
        <v>0</v>
      </c>
      <c r="Q109" s="45">
        <v>50</v>
      </c>
      <c r="R109" s="167">
        <v>2.8248587570621469E-2</v>
      </c>
      <c r="S109" s="45">
        <v>0</v>
      </c>
      <c r="T109" s="45">
        <v>0</v>
      </c>
      <c r="U109" s="45">
        <v>45</v>
      </c>
      <c r="V109" s="54" t="s">
        <v>3</v>
      </c>
    </row>
    <row r="110" spans="1:22">
      <c r="A110" s="48" t="s">
        <v>156</v>
      </c>
      <c r="B110" s="48" t="s">
        <v>123</v>
      </c>
      <c r="C110" s="48" t="s">
        <v>41</v>
      </c>
      <c r="D110" s="48">
        <v>5.2576000976562502</v>
      </c>
      <c r="E110" s="48">
        <v>6866</v>
      </c>
      <c r="F110" s="48">
        <v>2858</v>
      </c>
      <c r="G110" s="48">
        <v>2765</v>
      </c>
      <c r="H110" s="48">
        <v>1305.919026260812</v>
      </c>
      <c r="I110" s="48">
        <v>543.59402520439858</v>
      </c>
      <c r="J110" s="48">
        <v>3475</v>
      </c>
      <c r="K110" s="48">
        <v>2170</v>
      </c>
      <c r="L110" s="48">
        <v>295</v>
      </c>
      <c r="M110" s="48">
        <v>585</v>
      </c>
      <c r="N110" s="175">
        <v>0.16834532374100719</v>
      </c>
      <c r="O110" s="48">
        <v>255</v>
      </c>
      <c r="P110" s="48">
        <v>135</v>
      </c>
      <c r="Q110" s="48">
        <v>390</v>
      </c>
      <c r="R110" s="175">
        <v>0.11223021582733812</v>
      </c>
      <c r="S110" s="48">
        <v>0</v>
      </c>
      <c r="T110" s="48">
        <v>10</v>
      </c>
      <c r="U110" s="48">
        <v>30</v>
      </c>
      <c r="V110" s="53" t="s">
        <v>5</v>
      </c>
    </row>
    <row r="111" spans="1:22">
      <c r="A111" s="46" t="s">
        <v>221</v>
      </c>
      <c r="B111" s="46" t="s">
        <v>123</v>
      </c>
      <c r="C111" s="46" t="s">
        <v>41</v>
      </c>
      <c r="D111" s="46">
        <v>27.612099609375001</v>
      </c>
      <c r="E111" s="46">
        <v>5881</v>
      </c>
      <c r="F111" s="46">
        <v>2175</v>
      </c>
      <c r="G111" s="46">
        <v>2146</v>
      </c>
      <c r="H111" s="46">
        <v>212.98633871374463</v>
      </c>
      <c r="I111" s="46">
        <v>78.769815797040394</v>
      </c>
      <c r="J111" s="46">
        <v>2990</v>
      </c>
      <c r="K111" s="46">
        <v>2240</v>
      </c>
      <c r="L111" s="46">
        <v>255</v>
      </c>
      <c r="M111" s="46">
        <v>370</v>
      </c>
      <c r="N111" s="176">
        <v>0.12374581939799331</v>
      </c>
      <c r="O111" s="46">
        <v>65</v>
      </c>
      <c r="P111" s="46">
        <v>30</v>
      </c>
      <c r="Q111" s="46">
        <v>95</v>
      </c>
      <c r="R111" s="176">
        <v>3.177257525083612E-2</v>
      </c>
      <c r="S111" s="46">
        <v>0</v>
      </c>
      <c r="T111" s="46">
        <v>10</v>
      </c>
      <c r="U111" s="46">
        <v>20</v>
      </c>
      <c r="V111" s="51" t="s">
        <v>7</v>
      </c>
    </row>
    <row r="112" spans="1:22">
      <c r="A112" s="46" t="s">
        <v>222</v>
      </c>
      <c r="B112" s="46" t="s">
        <v>123</v>
      </c>
      <c r="C112" s="46" t="s">
        <v>41</v>
      </c>
      <c r="D112" s="46">
        <v>2.2619000244140626</v>
      </c>
      <c r="E112" s="46">
        <v>6948</v>
      </c>
      <c r="F112" s="46">
        <v>2915</v>
      </c>
      <c r="G112" s="46">
        <v>2832</v>
      </c>
      <c r="H112" s="46">
        <v>3071.7538021159248</v>
      </c>
      <c r="I112" s="46">
        <v>1288.7395413310192</v>
      </c>
      <c r="J112" s="46">
        <v>3460</v>
      </c>
      <c r="K112" s="46">
        <v>2270</v>
      </c>
      <c r="L112" s="46">
        <v>330</v>
      </c>
      <c r="M112" s="46">
        <v>550</v>
      </c>
      <c r="N112" s="176">
        <v>0.15895953757225434</v>
      </c>
      <c r="O112" s="46">
        <v>170</v>
      </c>
      <c r="P112" s="46">
        <v>110</v>
      </c>
      <c r="Q112" s="46">
        <v>280</v>
      </c>
      <c r="R112" s="176">
        <v>8.0924855491329481E-2</v>
      </c>
      <c r="S112" s="46">
        <v>0</v>
      </c>
      <c r="T112" s="46">
        <v>0</v>
      </c>
      <c r="U112" s="46">
        <v>20</v>
      </c>
      <c r="V112" s="51" t="s">
        <v>7</v>
      </c>
    </row>
    <row r="113" spans="1:22">
      <c r="A113" s="46" t="s">
        <v>223</v>
      </c>
      <c r="B113" s="46" t="s">
        <v>123</v>
      </c>
      <c r="C113" s="46" t="s">
        <v>41</v>
      </c>
      <c r="D113" s="46">
        <v>3.1942001342773438</v>
      </c>
      <c r="E113" s="46">
        <v>7564</v>
      </c>
      <c r="F113" s="46">
        <v>2310</v>
      </c>
      <c r="G113" s="46">
        <v>2288</v>
      </c>
      <c r="H113" s="46">
        <v>2368.0419767158014</v>
      </c>
      <c r="I113" s="46">
        <v>723.18574381458245</v>
      </c>
      <c r="J113" s="46">
        <v>4015</v>
      </c>
      <c r="K113" s="46">
        <v>3350</v>
      </c>
      <c r="L113" s="46">
        <v>315</v>
      </c>
      <c r="M113" s="46">
        <v>195</v>
      </c>
      <c r="N113" s="176">
        <v>4.8567870485678705E-2</v>
      </c>
      <c r="O113" s="46">
        <v>65</v>
      </c>
      <c r="P113" s="46">
        <v>40</v>
      </c>
      <c r="Q113" s="46">
        <v>105</v>
      </c>
      <c r="R113" s="176">
        <v>2.6151930261519303E-2</v>
      </c>
      <c r="S113" s="46">
        <v>0</v>
      </c>
      <c r="T113" s="46">
        <v>10</v>
      </c>
      <c r="U113" s="46">
        <v>30</v>
      </c>
      <c r="V113" s="51" t="s">
        <v>7</v>
      </c>
    </row>
    <row r="114" spans="1:22">
      <c r="A114" s="46" t="s">
        <v>224</v>
      </c>
      <c r="B114" s="46" t="s">
        <v>123</v>
      </c>
      <c r="C114" s="46" t="s">
        <v>41</v>
      </c>
      <c r="D114" s="46">
        <v>16.511899414062501</v>
      </c>
      <c r="E114" s="46">
        <v>4602</v>
      </c>
      <c r="F114" s="46">
        <v>1464</v>
      </c>
      <c r="G114" s="46">
        <v>1429</v>
      </c>
      <c r="H114" s="46">
        <v>278.70809315133465</v>
      </c>
      <c r="I114" s="46">
        <v>88.663330806943492</v>
      </c>
      <c r="J114" s="46">
        <v>2455</v>
      </c>
      <c r="K114" s="46">
        <v>1925</v>
      </c>
      <c r="L114" s="46">
        <v>230</v>
      </c>
      <c r="M114" s="46">
        <v>185</v>
      </c>
      <c r="N114" s="176">
        <v>7.5356415478615074E-2</v>
      </c>
      <c r="O114" s="46">
        <v>60</v>
      </c>
      <c r="P114" s="46">
        <v>30</v>
      </c>
      <c r="Q114" s="46">
        <v>90</v>
      </c>
      <c r="R114" s="176">
        <v>3.6659877800407331E-2</v>
      </c>
      <c r="S114" s="46">
        <v>0</v>
      </c>
      <c r="T114" s="46">
        <v>0</v>
      </c>
      <c r="U114" s="46">
        <v>15</v>
      </c>
      <c r="V114" s="51" t="s">
        <v>7</v>
      </c>
    </row>
    <row r="115" spans="1:22">
      <c r="A115" s="46" t="s">
        <v>225</v>
      </c>
      <c r="B115" s="46" t="s">
        <v>123</v>
      </c>
      <c r="C115" s="46" t="s">
        <v>41</v>
      </c>
      <c r="D115" s="46">
        <v>1.6119999694824219</v>
      </c>
      <c r="E115" s="46">
        <v>4735</v>
      </c>
      <c r="F115" s="46">
        <v>1462</v>
      </c>
      <c r="G115" s="46">
        <v>1461</v>
      </c>
      <c r="H115" s="46">
        <v>2937.3449687597113</v>
      </c>
      <c r="I115" s="46">
        <v>906.94790798874294</v>
      </c>
      <c r="J115" s="46">
        <v>2560</v>
      </c>
      <c r="K115" s="46">
        <v>2015</v>
      </c>
      <c r="L115" s="46">
        <v>240</v>
      </c>
      <c r="M115" s="46">
        <v>255</v>
      </c>
      <c r="N115" s="176">
        <v>9.9609375E-2</v>
      </c>
      <c r="O115" s="46">
        <v>20</v>
      </c>
      <c r="P115" s="46">
        <v>20</v>
      </c>
      <c r="Q115" s="46">
        <v>40</v>
      </c>
      <c r="R115" s="176">
        <v>1.5625E-2</v>
      </c>
      <c r="S115" s="46">
        <v>0</v>
      </c>
      <c r="T115" s="46">
        <v>0</v>
      </c>
      <c r="U115" s="46">
        <v>10</v>
      </c>
      <c r="V115" s="51" t="s">
        <v>7</v>
      </c>
    </row>
    <row r="116" spans="1:22">
      <c r="A116" s="48" t="s">
        <v>157</v>
      </c>
      <c r="B116" s="48" t="s">
        <v>123</v>
      </c>
      <c r="C116" s="48" t="s">
        <v>41</v>
      </c>
      <c r="D116" s="48">
        <v>1.2258000183105469</v>
      </c>
      <c r="E116" s="48">
        <v>4018</v>
      </c>
      <c r="F116" s="48">
        <v>2135</v>
      </c>
      <c r="G116" s="48">
        <v>2060</v>
      </c>
      <c r="H116" s="48">
        <v>3277.8593081910617</v>
      </c>
      <c r="I116" s="48">
        <v>1741.7196672443795</v>
      </c>
      <c r="J116" s="48">
        <v>1720</v>
      </c>
      <c r="K116" s="48">
        <v>1040</v>
      </c>
      <c r="L116" s="48">
        <v>130</v>
      </c>
      <c r="M116" s="48">
        <v>300</v>
      </c>
      <c r="N116" s="175">
        <v>0.1744186046511628</v>
      </c>
      <c r="O116" s="48">
        <v>205</v>
      </c>
      <c r="P116" s="48">
        <v>35</v>
      </c>
      <c r="Q116" s="48">
        <v>240</v>
      </c>
      <c r="R116" s="175">
        <v>0.13953488372093023</v>
      </c>
      <c r="S116" s="48">
        <v>0</v>
      </c>
      <c r="T116" s="48">
        <v>0</v>
      </c>
      <c r="U116" s="48">
        <v>0</v>
      </c>
      <c r="V116" s="53" t="s">
        <v>5</v>
      </c>
    </row>
    <row r="117" spans="1:22">
      <c r="A117" s="46" t="s">
        <v>226</v>
      </c>
      <c r="B117" s="46" t="s">
        <v>123</v>
      </c>
      <c r="C117" s="46" t="s">
        <v>41</v>
      </c>
      <c r="D117" s="46">
        <v>5.5829998779296872</v>
      </c>
      <c r="E117" s="46">
        <v>5839</v>
      </c>
      <c r="F117" s="46">
        <v>2195</v>
      </c>
      <c r="G117" s="46">
        <v>2169</v>
      </c>
      <c r="H117" s="46">
        <v>1045.8535066572927</v>
      </c>
      <c r="I117" s="46">
        <v>393.15780906195533</v>
      </c>
      <c r="J117" s="46">
        <v>3110</v>
      </c>
      <c r="K117" s="46">
        <v>2255</v>
      </c>
      <c r="L117" s="46">
        <v>255</v>
      </c>
      <c r="M117" s="46">
        <v>340</v>
      </c>
      <c r="N117" s="176">
        <v>0.10932475884244373</v>
      </c>
      <c r="O117" s="46">
        <v>120</v>
      </c>
      <c r="P117" s="46">
        <v>105</v>
      </c>
      <c r="Q117" s="46">
        <v>225</v>
      </c>
      <c r="R117" s="176">
        <v>7.2347266881028938E-2</v>
      </c>
      <c r="S117" s="46">
        <v>0</v>
      </c>
      <c r="T117" s="46">
        <v>10</v>
      </c>
      <c r="U117" s="46">
        <v>25</v>
      </c>
      <c r="V117" s="51" t="s">
        <v>7</v>
      </c>
    </row>
    <row r="118" spans="1:22">
      <c r="A118" s="47" t="s">
        <v>286</v>
      </c>
      <c r="B118" s="47" t="s">
        <v>123</v>
      </c>
      <c r="C118" s="47" t="s">
        <v>41</v>
      </c>
      <c r="D118" s="47">
        <v>2.1863000488281248</v>
      </c>
      <c r="E118" s="47">
        <v>5787</v>
      </c>
      <c r="F118" s="47">
        <v>3074</v>
      </c>
      <c r="G118" s="47">
        <v>2990</v>
      </c>
      <c r="H118" s="47">
        <v>2646.9376895920032</v>
      </c>
      <c r="I118" s="47">
        <v>1406.0284184907237</v>
      </c>
      <c r="J118" s="47">
        <v>2780</v>
      </c>
      <c r="K118" s="47">
        <v>1660</v>
      </c>
      <c r="L118" s="47">
        <v>230</v>
      </c>
      <c r="M118" s="47">
        <v>570</v>
      </c>
      <c r="N118" s="177">
        <v>0.20503597122302158</v>
      </c>
      <c r="O118" s="47">
        <v>200</v>
      </c>
      <c r="P118" s="47">
        <v>95</v>
      </c>
      <c r="Q118" s="47">
        <v>295</v>
      </c>
      <c r="R118" s="177">
        <v>0.10611510791366907</v>
      </c>
      <c r="S118" s="47">
        <v>0</v>
      </c>
      <c r="T118" s="47">
        <v>10</v>
      </c>
      <c r="U118" s="47">
        <v>15</v>
      </c>
      <c r="V118" s="52" t="s">
        <v>6</v>
      </c>
    </row>
    <row r="119" spans="1:22">
      <c r="A119" s="46" t="s">
        <v>227</v>
      </c>
      <c r="B119" s="46" t="s">
        <v>123</v>
      </c>
      <c r="C119" s="46" t="s">
        <v>41</v>
      </c>
      <c r="D119" s="46">
        <v>2.2802000427246094</v>
      </c>
      <c r="E119" s="46">
        <v>2292</v>
      </c>
      <c r="F119" s="46">
        <v>919</v>
      </c>
      <c r="G119" s="46">
        <v>905</v>
      </c>
      <c r="H119" s="46">
        <v>1005.1749658162846</v>
      </c>
      <c r="I119" s="46">
        <v>403.0348139551333</v>
      </c>
      <c r="J119" s="46">
        <v>1200</v>
      </c>
      <c r="K119" s="46">
        <v>825</v>
      </c>
      <c r="L119" s="46">
        <v>95</v>
      </c>
      <c r="M119" s="46">
        <v>185</v>
      </c>
      <c r="N119" s="176">
        <v>0.15416666666666667</v>
      </c>
      <c r="O119" s="46">
        <v>55</v>
      </c>
      <c r="P119" s="46">
        <v>30</v>
      </c>
      <c r="Q119" s="46">
        <v>85</v>
      </c>
      <c r="R119" s="176">
        <v>7.0833333333333331E-2</v>
      </c>
      <c r="S119" s="46">
        <v>0</v>
      </c>
      <c r="T119" s="46">
        <v>0</v>
      </c>
      <c r="U119" s="46">
        <v>0</v>
      </c>
      <c r="V119" s="51" t="s">
        <v>7</v>
      </c>
    </row>
    <row r="120" spans="1:22">
      <c r="A120" s="46" t="s">
        <v>228</v>
      </c>
      <c r="B120" s="46" t="s">
        <v>123</v>
      </c>
      <c r="C120" s="46" t="s">
        <v>41</v>
      </c>
      <c r="D120" s="46">
        <v>2.2727999877929688</v>
      </c>
      <c r="E120" s="46">
        <v>3659</v>
      </c>
      <c r="F120" s="46">
        <v>1485</v>
      </c>
      <c r="G120" s="46">
        <v>1467</v>
      </c>
      <c r="H120" s="46">
        <v>1609.9084915752389</v>
      </c>
      <c r="I120" s="46">
        <v>653.37909537830831</v>
      </c>
      <c r="J120" s="46">
        <v>1945</v>
      </c>
      <c r="K120" s="46">
        <v>1400</v>
      </c>
      <c r="L120" s="46">
        <v>125</v>
      </c>
      <c r="M120" s="46">
        <v>230</v>
      </c>
      <c r="N120" s="176">
        <v>0.11825192802056556</v>
      </c>
      <c r="O120" s="46">
        <v>75</v>
      </c>
      <c r="P120" s="46">
        <v>90</v>
      </c>
      <c r="Q120" s="46">
        <v>165</v>
      </c>
      <c r="R120" s="176">
        <v>8.4832904884318772E-2</v>
      </c>
      <c r="S120" s="46">
        <v>0</v>
      </c>
      <c r="T120" s="46">
        <v>0</v>
      </c>
      <c r="U120" s="46">
        <v>10</v>
      </c>
      <c r="V120" s="51" t="s">
        <v>7</v>
      </c>
    </row>
    <row r="121" spans="1:22">
      <c r="A121" s="46" t="s">
        <v>229</v>
      </c>
      <c r="B121" s="46" t="s">
        <v>123</v>
      </c>
      <c r="C121" s="46" t="s">
        <v>41</v>
      </c>
      <c r="D121" s="46">
        <v>10.840799560546875</v>
      </c>
      <c r="E121" s="46">
        <v>9739</v>
      </c>
      <c r="F121" s="46">
        <v>3383</v>
      </c>
      <c r="G121" s="46">
        <v>3237</v>
      </c>
      <c r="H121" s="46">
        <v>898.36547070230176</v>
      </c>
      <c r="I121" s="46">
        <v>312.06185310461927</v>
      </c>
      <c r="J121" s="46">
        <v>4880</v>
      </c>
      <c r="K121" s="46">
        <v>4135</v>
      </c>
      <c r="L121" s="46">
        <v>380</v>
      </c>
      <c r="M121" s="46">
        <v>170</v>
      </c>
      <c r="N121" s="176">
        <v>3.4836065573770489E-2</v>
      </c>
      <c r="O121" s="46">
        <v>110</v>
      </c>
      <c r="P121" s="46">
        <v>10</v>
      </c>
      <c r="Q121" s="46">
        <v>120</v>
      </c>
      <c r="R121" s="176">
        <v>2.4590163934426229E-2</v>
      </c>
      <c r="S121" s="46">
        <v>0</v>
      </c>
      <c r="T121" s="46">
        <v>25</v>
      </c>
      <c r="U121" s="46">
        <v>50</v>
      </c>
      <c r="V121" s="51" t="s">
        <v>7</v>
      </c>
    </row>
    <row r="122" spans="1:22">
      <c r="A122" s="46" t="s">
        <v>230</v>
      </c>
      <c r="B122" s="46" t="s">
        <v>123</v>
      </c>
      <c r="C122" s="46" t="s">
        <v>41</v>
      </c>
      <c r="D122" s="46">
        <v>7.2821997070312499</v>
      </c>
      <c r="E122" s="46">
        <v>7080</v>
      </c>
      <c r="F122" s="46">
        <v>2844</v>
      </c>
      <c r="G122" s="46">
        <v>2793</v>
      </c>
      <c r="H122" s="46">
        <v>972.23370476423247</v>
      </c>
      <c r="I122" s="46">
        <v>390.54133564258149</v>
      </c>
      <c r="J122" s="46">
        <v>3130</v>
      </c>
      <c r="K122" s="46">
        <v>2650</v>
      </c>
      <c r="L122" s="46">
        <v>185</v>
      </c>
      <c r="M122" s="46">
        <v>130</v>
      </c>
      <c r="N122" s="176">
        <v>4.1533546325878593E-2</v>
      </c>
      <c r="O122" s="46">
        <v>70</v>
      </c>
      <c r="P122" s="46">
        <v>50</v>
      </c>
      <c r="Q122" s="46">
        <v>120</v>
      </c>
      <c r="R122" s="176">
        <v>3.8338658146964855E-2</v>
      </c>
      <c r="S122" s="46">
        <v>0</v>
      </c>
      <c r="T122" s="46">
        <v>0</v>
      </c>
      <c r="U122" s="46">
        <v>45</v>
      </c>
      <c r="V122" s="51" t="s">
        <v>7</v>
      </c>
    </row>
    <row r="123" spans="1:22">
      <c r="A123" s="46" t="s">
        <v>231</v>
      </c>
      <c r="B123" s="46" t="s">
        <v>123</v>
      </c>
      <c r="C123" s="46" t="s">
        <v>41</v>
      </c>
      <c r="D123" s="46">
        <v>0.99180000305175786</v>
      </c>
      <c r="E123" s="46">
        <v>2009</v>
      </c>
      <c r="F123" s="46">
        <v>720</v>
      </c>
      <c r="G123" s="46">
        <v>715</v>
      </c>
      <c r="H123" s="46">
        <v>2025.6099957837555</v>
      </c>
      <c r="I123" s="46">
        <v>725.95281083340171</v>
      </c>
      <c r="J123" s="46">
        <v>970</v>
      </c>
      <c r="K123" s="46">
        <v>790</v>
      </c>
      <c r="L123" s="46">
        <v>85</v>
      </c>
      <c r="M123" s="46">
        <v>35</v>
      </c>
      <c r="N123" s="176">
        <v>3.608247422680412E-2</v>
      </c>
      <c r="O123" s="46">
        <v>55</v>
      </c>
      <c r="P123" s="46">
        <v>0</v>
      </c>
      <c r="Q123" s="46">
        <v>55</v>
      </c>
      <c r="R123" s="176">
        <v>5.6701030927835051E-2</v>
      </c>
      <c r="S123" s="46">
        <v>0</v>
      </c>
      <c r="T123" s="46">
        <v>0</v>
      </c>
      <c r="U123" s="46">
        <v>10</v>
      </c>
      <c r="V123" s="51" t="s">
        <v>7</v>
      </c>
    </row>
    <row r="124" spans="1:22">
      <c r="A124" s="46" t="s">
        <v>232</v>
      </c>
      <c r="B124" s="46" t="s">
        <v>123</v>
      </c>
      <c r="C124" s="46" t="s">
        <v>41</v>
      </c>
      <c r="D124" s="46">
        <v>3.1439001464843752</v>
      </c>
      <c r="E124" s="46">
        <v>6057</v>
      </c>
      <c r="F124" s="46">
        <v>2305</v>
      </c>
      <c r="G124" s="46">
        <v>2280</v>
      </c>
      <c r="H124" s="46">
        <v>1926.5879060354891</v>
      </c>
      <c r="I124" s="46">
        <v>733.1657790014533</v>
      </c>
      <c r="J124" s="46">
        <v>3365</v>
      </c>
      <c r="K124" s="46">
        <v>2575</v>
      </c>
      <c r="L124" s="46">
        <v>290</v>
      </c>
      <c r="M124" s="46">
        <v>345</v>
      </c>
      <c r="N124" s="176">
        <v>0.1025260029717682</v>
      </c>
      <c r="O124" s="46">
        <v>100</v>
      </c>
      <c r="P124" s="46">
        <v>40</v>
      </c>
      <c r="Q124" s="46">
        <v>140</v>
      </c>
      <c r="R124" s="176">
        <v>4.1604754829123326E-2</v>
      </c>
      <c r="S124" s="46">
        <v>0</v>
      </c>
      <c r="T124" s="46">
        <v>0</v>
      </c>
      <c r="U124" s="46">
        <v>10</v>
      </c>
      <c r="V124" s="51" t="s">
        <v>7</v>
      </c>
    </row>
    <row r="125" spans="1:22">
      <c r="A125" s="45" t="s">
        <v>267</v>
      </c>
      <c r="B125" s="45" t="s">
        <v>123</v>
      </c>
      <c r="C125" s="45" t="s">
        <v>41</v>
      </c>
      <c r="D125" s="45">
        <v>106.961396484375</v>
      </c>
      <c r="E125" s="45">
        <v>2726</v>
      </c>
      <c r="F125" s="45">
        <v>733</v>
      </c>
      <c r="G125" s="45">
        <v>724</v>
      </c>
      <c r="H125" s="45">
        <v>25.485830305125234</v>
      </c>
      <c r="I125" s="45">
        <v>6.852939696866029</v>
      </c>
      <c r="J125" s="45">
        <v>1215</v>
      </c>
      <c r="K125" s="45">
        <v>1095</v>
      </c>
      <c r="L125" s="45">
        <v>95</v>
      </c>
      <c r="M125" s="45">
        <v>0</v>
      </c>
      <c r="N125" s="167">
        <v>0</v>
      </c>
      <c r="O125" s="45">
        <v>20</v>
      </c>
      <c r="P125" s="45">
        <v>0</v>
      </c>
      <c r="Q125" s="45">
        <v>20</v>
      </c>
      <c r="R125" s="167">
        <v>1.646090534979424E-2</v>
      </c>
      <c r="S125" s="45">
        <v>0</v>
      </c>
      <c r="T125" s="45">
        <v>0</v>
      </c>
      <c r="U125" s="45">
        <v>0</v>
      </c>
      <c r="V125" s="54" t="s">
        <v>3</v>
      </c>
    </row>
    <row r="126" spans="1:22">
      <c r="A126" s="45" t="s">
        <v>268</v>
      </c>
      <c r="B126" s="45" t="s">
        <v>123</v>
      </c>
      <c r="C126" s="45" t="s">
        <v>41</v>
      </c>
      <c r="D126" s="45">
        <v>26.976999511718748</v>
      </c>
      <c r="E126" s="45">
        <v>545</v>
      </c>
      <c r="F126" s="45">
        <v>178</v>
      </c>
      <c r="G126" s="45">
        <v>179</v>
      </c>
      <c r="H126" s="45">
        <v>20.202394998126209</v>
      </c>
      <c r="I126" s="45">
        <v>6.5982134122320462</v>
      </c>
      <c r="J126" s="45">
        <v>260</v>
      </c>
      <c r="K126" s="45">
        <v>240</v>
      </c>
      <c r="L126" s="45">
        <v>15</v>
      </c>
      <c r="M126" s="45">
        <v>0</v>
      </c>
      <c r="N126" s="167">
        <v>0</v>
      </c>
      <c r="O126" s="45">
        <v>0</v>
      </c>
      <c r="P126" s="45">
        <v>0</v>
      </c>
      <c r="Q126" s="45">
        <v>0</v>
      </c>
      <c r="R126" s="167">
        <v>0</v>
      </c>
      <c r="S126" s="45">
        <v>0</v>
      </c>
      <c r="T126" s="45">
        <v>0</v>
      </c>
      <c r="U126" s="45">
        <v>10</v>
      </c>
      <c r="V126" s="54" t="s">
        <v>3</v>
      </c>
    </row>
    <row r="127" spans="1:22">
      <c r="A127" s="46" t="s">
        <v>233</v>
      </c>
      <c r="B127" s="46" t="s">
        <v>123</v>
      </c>
      <c r="C127" s="46" t="s">
        <v>41</v>
      </c>
      <c r="D127" s="46">
        <v>3.452699890136719</v>
      </c>
      <c r="E127" s="46">
        <v>4087</v>
      </c>
      <c r="F127" s="46">
        <v>1459</v>
      </c>
      <c r="G127" s="46">
        <v>1449</v>
      </c>
      <c r="H127" s="46">
        <v>1183.7113360692824</v>
      </c>
      <c r="I127" s="46">
        <v>422.5678589001916</v>
      </c>
      <c r="J127" s="46">
        <v>2295</v>
      </c>
      <c r="K127" s="46">
        <v>1925</v>
      </c>
      <c r="L127" s="46">
        <v>165</v>
      </c>
      <c r="M127" s="46">
        <v>140</v>
      </c>
      <c r="N127" s="176">
        <v>6.1002178649237473E-2</v>
      </c>
      <c r="O127" s="46">
        <v>35</v>
      </c>
      <c r="P127" s="46">
        <v>15</v>
      </c>
      <c r="Q127" s="46">
        <v>50</v>
      </c>
      <c r="R127" s="176">
        <v>2.178649237472767E-2</v>
      </c>
      <c r="S127" s="46">
        <v>0</v>
      </c>
      <c r="T127" s="46">
        <v>0</v>
      </c>
      <c r="U127" s="46">
        <v>10</v>
      </c>
      <c r="V127" s="51" t="s">
        <v>7</v>
      </c>
    </row>
    <row r="128" spans="1:22">
      <c r="A128" s="46" t="s">
        <v>234</v>
      </c>
      <c r="B128" s="46" t="s">
        <v>123</v>
      </c>
      <c r="C128" s="46" t="s">
        <v>41</v>
      </c>
      <c r="D128" s="46">
        <v>2.6476998901367188</v>
      </c>
      <c r="E128" s="46">
        <v>3348</v>
      </c>
      <c r="F128" s="46">
        <v>1281</v>
      </c>
      <c r="G128" s="46">
        <v>1270</v>
      </c>
      <c r="H128" s="46">
        <v>1264.4937639919303</v>
      </c>
      <c r="I128" s="46">
        <v>483.81616238759341</v>
      </c>
      <c r="J128" s="46">
        <v>1510</v>
      </c>
      <c r="K128" s="46">
        <v>1255</v>
      </c>
      <c r="L128" s="46">
        <v>135</v>
      </c>
      <c r="M128" s="46">
        <v>105</v>
      </c>
      <c r="N128" s="176">
        <v>6.9536423841059597E-2</v>
      </c>
      <c r="O128" s="46">
        <v>10</v>
      </c>
      <c r="P128" s="46">
        <v>10</v>
      </c>
      <c r="Q128" s="46">
        <v>20</v>
      </c>
      <c r="R128" s="176">
        <v>1.3245033112582781E-2</v>
      </c>
      <c r="S128" s="46">
        <v>0</v>
      </c>
      <c r="T128" s="46">
        <v>0</v>
      </c>
      <c r="U128" s="46">
        <v>0</v>
      </c>
      <c r="V128" s="51" t="s">
        <v>7</v>
      </c>
    </row>
    <row r="129" spans="1:22">
      <c r="A129" s="46" t="s">
        <v>235</v>
      </c>
      <c r="B129" s="46" t="s">
        <v>123</v>
      </c>
      <c r="C129" s="46" t="s">
        <v>41</v>
      </c>
      <c r="D129" s="46">
        <v>2.7873999023437501</v>
      </c>
      <c r="E129" s="46">
        <v>4977</v>
      </c>
      <c r="F129" s="46">
        <v>2216</v>
      </c>
      <c r="G129" s="46">
        <v>2166</v>
      </c>
      <c r="H129" s="46">
        <v>1785.534969637888</v>
      </c>
      <c r="I129" s="46">
        <v>795.00612672645366</v>
      </c>
      <c r="J129" s="46">
        <v>2550</v>
      </c>
      <c r="K129" s="46">
        <v>2075</v>
      </c>
      <c r="L129" s="46">
        <v>190</v>
      </c>
      <c r="M129" s="46">
        <v>215</v>
      </c>
      <c r="N129" s="176">
        <v>8.4313725490196084E-2</v>
      </c>
      <c r="O129" s="46">
        <v>35</v>
      </c>
      <c r="P129" s="46">
        <v>20</v>
      </c>
      <c r="Q129" s="46">
        <v>55</v>
      </c>
      <c r="R129" s="176">
        <v>2.1568627450980392E-2</v>
      </c>
      <c r="S129" s="46">
        <v>10</v>
      </c>
      <c r="T129" s="46">
        <v>0</v>
      </c>
      <c r="U129" s="46">
        <v>0</v>
      </c>
      <c r="V129" s="51" t="s">
        <v>7</v>
      </c>
    </row>
    <row r="130" spans="1:22">
      <c r="A130" s="46" t="s">
        <v>236</v>
      </c>
      <c r="B130" s="46" t="s">
        <v>123</v>
      </c>
      <c r="C130" s="46" t="s">
        <v>41</v>
      </c>
      <c r="D130" s="46">
        <v>2.7361999511718751</v>
      </c>
      <c r="E130" s="46">
        <v>5309</v>
      </c>
      <c r="F130" s="46">
        <v>1954</v>
      </c>
      <c r="G130" s="46">
        <v>1939</v>
      </c>
      <c r="H130" s="46">
        <v>1940.2821777429795</v>
      </c>
      <c r="I130" s="46">
        <v>714.1290968750767</v>
      </c>
      <c r="J130" s="46">
        <v>2780</v>
      </c>
      <c r="K130" s="46">
        <v>2370</v>
      </c>
      <c r="L130" s="46">
        <v>175</v>
      </c>
      <c r="M130" s="46">
        <v>140</v>
      </c>
      <c r="N130" s="176">
        <v>5.0359712230215826E-2</v>
      </c>
      <c r="O130" s="46">
        <v>55</v>
      </c>
      <c r="P130" s="46">
        <v>25</v>
      </c>
      <c r="Q130" s="46">
        <v>80</v>
      </c>
      <c r="R130" s="176">
        <v>2.8776978417266189E-2</v>
      </c>
      <c r="S130" s="46">
        <v>0</v>
      </c>
      <c r="T130" s="46">
        <v>0</v>
      </c>
      <c r="U130" s="46">
        <v>10</v>
      </c>
      <c r="V130" s="51" t="s">
        <v>7</v>
      </c>
    </row>
    <row r="131" spans="1:22">
      <c r="A131" s="46" t="s">
        <v>237</v>
      </c>
      <c r="B131" s="46" t="s">
        <v>123</v>
      </c>
      <c r="C131" s="46" t="s">
        <v>41</v>
      </c>
      <c r="D131" s="46">
        <v>0.72019996643066408</v>
      </c>
      <c r="E131" s="46">
        <v>1945</v>
      </c>
      <c r="F131" s="46">
        <v>1018</v>
      </c>
      <c r="G131" s="46">
        <v>1006</v>
      </c>
      <c r="H131" s="46">
        <v>2700.6388373488649</v>
      </c>
      <c r="I131" s="46">
        <v>1413.4963169260382</v>
      </c>
      <c r="J131" s="46">
        <v>980</v>
      </c>
      <c r="K131" s="46">
        <v>650</v>
      </c>
      <c r="L131" s="46">
        <v>85</v>
      </c>
      <c r="M131" s="46">
        <v>165</v>
      </c>
      <c r="N131" s="176">
        <v>0.1683673469387755</v>
      </c>
      <c r="O131" s="46">
        <v>45</v>
      </c>
      <c r="P131" s="46">
        <v>30</v>
      </c>
      <c r="Q131" s="46">
        <v>75</v>
      </c>
      <c r="R131" s="176">
        <v>7.6530612244897961E-2</v>
      </c>
      <c r="S131" s="46">
        <v>0</v>
      </c>
      <c r="T131" s="46">
        <v>0</v>
      </c>
      <c r="U131" s="46">
        <v>0</v>
      </c>
      <c r="V131" s="51" t="s">
        <v>7</v>
      </c>
    </row>
    <row r="132" spans="1:22">
      <c r="A132" s="46" t="s">
        <v>238</v>
      </c>
      <c r="B132" s="46" t="s">
        <v>123</v>
      </c>
      <c r="C132" s="46" t="s">
        <v>41</v>
      </c>
      <c r="D132" s="46">
        <v>1.6002000427246095</v>
      </c>
      <c r="E132" s="46">
        <v>5412</v>
      </c>
      <c r="F132" s="46">
        <v>2695</v>
      </c>
      <c r="G132" s="46">
        <v>2595</v>
      </c>
      <c r="H132" s="46">
        <v>3382.077150045041</v>
      </c>
      <c r="I132" s="46">
        <v>1684.1644344736485</v>
      </c>
      <c r="J132" s="46">
        <v>3015</v>
      </c>
      <c r="K132" s="46">
        <v>1855</v>
      </c>
      <c r="L132" s="46">
        <v>295</v>
      </c>
      <c r="M132" s="46">
        <v>560</v>
      </c>
      <c r="N132" s="176">
        <v>0.18573797678275289</v>
      </c>
      <c r="O132" s="46">
        <v>230</v>
      </c>
      <c r="P132" s="46">
        <v>50</v>
      </c>
      <c r="Q132" s="46">
        <v>280</v>
      </c>
      <c r="R132" s="176">
        <v>9.2868988391376445E-2</v>
      </c>
      <c r="S132" s="46">
        <v>0</v>
      </c>
      <c r="T132" s="46">
        <v>15</v>
      </c>
      <c r="U132" s="46">
        <v>20</v>
      </c>
      <c r="V132" s="51" t="s">
        <v>7</v>
      </c>
    </row>
    <row r="133" spans="1:22">
      <c r="A133" s="48" t="s">
        <v>158</v>
      </c>
      <c r="B133" s="48" t="s">
        <v>123</v>
      </c>
      <c r="C133" s="48" t="s">
        <v>41</v>
      </c>
      <c r="D133" s="48">
        <v>1.0183999633789063</v>
      </c>
      <c r="E133" s="48">
        <v>928</v>
      </c>
      <c r="F133" s="48">
        <v>396</v>
      </c>
      <c r="G133" s="48">
        <v>385</v>
      </c>
      <c r="H133" s="48">
        <v>911.2333399159088</v>
      </c>
      <c r="I133" s="48">
        <v>388.84526142963352</v>
      </c>
      <c r="J133" s="48">
        <v>555</v>
      </c>
      <c r="K133" s="48">
        <v>405</v>
      </c>
      <c r="L133" s="48">
        <v>45</v>
      </c>
      <c r="M133" s="48">
        <v>25</v>
      </c>
      <c r="N133" s="175">
        <v>4.5045045045045043E-2</v>
      </c>
      <c r="O133" s="48">
        <v>60</v>
      </c>
      <c r="P133" s="48">
        <v>10</v>
      </c>
      <c r="Q133" s="48">
        <v>70</v>
      </c>
      <c r="R133" s="175">
        <v>0.12612612612612611</v>
      </c>
      <c r="S133" s="48">
        <v>0</v>
      </c>
      <c r="T133" s="48">
        <v>0</v>
      </c>
      <c r="U133" s="48">
        <v>10</v>
      </c>
      <c r="V133" s="53" t="s">
        <v>5</v>
      </c>
    </row>
    <row r="134" spans="1:22">
      <c r="A134" s="46" t="s">
        <v>239</v>
      </c>
      <c r="B134" s="46" t="s">
        <v>123</v>
      </c>
      <c r="C134" s="46" t="s">
        <v>41</v>
      </c>
      <c r="D134" s="46">
        <v>1.7363999938964845</v>
      </c>
      <c r="E134" s="46">
        <v>4296</v>
      </c>
      <c r="F134" s="46">
        <v>1739</v>
      </c>
      <c r="G134" s="46">
        <v>1703</v>
      </c>
      <c r="H134" s="46">
        <v>2474.0843210669268</v>
      </c>
      <c r="I134" s="46">
        <v>1001.4973543611234</v>
      </c>
      <c r="J134" s="46">
        <v>2100</v>
      </c>
      <c r="K134" s="46">
        <v>1455</v>
      </c>
      <c r="L134" s="46">
        <v>195</v>
      </c>
      <c r="M134" s="46">
        <v>270</v>
      </c>
      <c r="N134" s="176">
        <v>0.12857142857142856</v>
      </c>
      <c r="O134" s="46">
        <v>135</v>
      </c>
      <c r="P134" s="46">
        <v>30</v>
      </c>
      <c r="Q134" s="46">
        <v>165</v>
      </c>
      <c r="R134" s="176">
        <v>7.857142857142857E-2</v>
      </c>
      <c r="S134" s="46">
        <v>10</v>
      </c>
      <c r="T134" s="46">
        <v>0</v>
      </c>
      <c r="U134" s="46">
        <v>0</v>
      </c>
      <c r="V134" s="51" t="s">
        <v>7</v>
      </c>
    </row>
    <row r="135" spans="1:22">
      <c r="A135" s="47" t="s">
        <v>287</v>
      </c>
      <c r="B135" s="47" t="s">
        <v>123</v>
      </c>
      <c r="C135" s="47" t="s">
        <v>41</v>
      </c>
      <c r="D135" s="47">
        <v>1.0205000305175782</v>
      </c>
      <c r="E135" s="47">
        <v>3627</v>
      </c>
      <c r="F135" s="47">
        <v>1872</v>
      </c>
      <c r="G135" s="47">
        <v>1771</v>
      </c>
      <c r="H135" s="47">
        <v>3554.1400211036294</v>
      </c>
      <c r="I135" s="47">
        <v>1834.3948496018734</v>
      </c>
      <c r="J135" s="47">
        <v>2070</v>
      </c>
      <c r="K135" s="47">
        <v>1230</v>
      </c>
      <c r="L135" s="47">
        <v>185</v>
      </c>
      <c r="M135" s="47">
        <v>460</v>
      </c>
      <c r="N135" s="177">
        <v>0.22222222222222221</v>
      </c>
      <c r="O135" s="47">
        <v>105</v>
      </c>
      <c r="P135" s="47">
        <v>70</v>
      </c>
      <c r="Q135" s="47">
        <v>175</v>
      </c>
      <c r="R135" s="177">
        <v>8.4541062801932368E-2</v>
      </c>
      <c r="S135" s="47">
        <v>0</v>
      </c>
      <c r="T135" s="47">
        <v>10</v>
      </c>
      <c r="U135" s="47">
        <v>10</v>
      </c>
      <c r="V135" s="52" t="s">
        <v>6</v>
      </c>
    </row>
    <row r="136" spans="1:22">
      <c r="A136" s="46" t="s">
        <v>240</v>
      </c>
      <c r="B136" s="46" t="s">
        <v>123</v>
      </c>
      <c r="C136" s="46" t="s">
        <v>41</v>
      </c>
      <c r="D136" s="46">
        <v>1.4235000610351563</v>
      </c>
      <c r="E136" s="46">
        <v>3857</v>
      </c>
      <c r="F136" s="46">
        <v>1731</v>
      </c>
      <c r="G136" s="46">
        <v>1716</v>
      </c>
      <c r="H136" s="46">
        <v>2709.5186755350223</v>
      </c>
      <c r="I136" s="46">
        <v>1216.0168077135399</v>
      </c>
      <c r="J136" s="46">
        <v>1895</v>
      </c>
      <c r="K136" s="46">
        <v>1365</v>
      </c>
      <c r="L136" s="46">
        <v>180</v>
      </c>
      <c r="M136" s="46">
        <v>215</v>
      </c>
      <c r="N136" s="176">
        <v>0.11345646437994723</v>
      </c>
      <c r="O136" s="46">
        <v>70</v>
      </c>
      <c r="P136" s="46">
        <v>45</v>
      </c>
      <c r="Q136" s="46">
        <v>115</v>
      </c>
      <c r="R136" s="176">
        <v>6.0686015831134567E-2</v>
      </c>
      <c r="S136" s="46">
        <v>10</v>
      </c>
      <c r="T136" s="46">
        <v>10</v>
      </c>
      <c r="U136" s="46">
        <v>0</v>
      </c>
      <c r="V136" s="51" t="s">
        <v>7</v>
      </c>
    </row>
    <row r="137" spans="1:22">
      <c r="A137" s="46" t="s">
        <v>241</v>
      </c>
      <c r="B137" s="46" t="s">
        <v>123</v>
      </c>
      <c r="C137" s="46" t="s">
        <v>41</v>
      </c>
      <c r="D137" s="46">
        <v>4.2635000610351561</v>
      </c>
      <c r="E137" s="46">
        <v>6864</v>
      </c>
      <c r="F137" s="46">
        <v>3441</v>
      </c>
      <c r="G137" s="46">
        <v>3346</v>
      </c>
      <c r="H137" s="46">
        <v>1609.9448579187908</v>
      </c>
      <c r="I137" s="46">
        <v>807.08337064372949</v>
      </c>
      <c r="J137" s="46">
        <v>3085</v>
      </c>
      <c r="K137" s="46">
        <v>2130</v>
      </c>
      <c r="L137" s="46">
        <v>370</v>
      </c>
      <c r="M137" s="46">
        <v>355</v>
      </c>
      <c r="N137" s="176">
        <v>0.11507293354943274</v>
      </c>
      <c r="O137" s="46">
        <v>200</v>
      </c>
      <c r="P137" s="46">
        <v>30</v>
      </c>
      <c r="Q137" s="46">
        <v>230</v>
      </c>
      <c r="R137" s="176">
        <v>7.4554294975688815E-2</v>
      </c>
      <c r="S137" s="46">
        <v>0</v>
      </c>
      <c r="T137" s="46">
        <v>0</v>
      </c>
      <c r="U137" s="46">
        <v>0</v>
      </c>
      <c r="V137" s="51" t="s">
        <v>7</v>
      </c>
    </row>
    <row r="138" spans="1:22">
      <c r="A138" s="46" t="s">
        <v>242</v>
      </c>
      <c r="B138" s="46" t="s">
        <v>123</v>
      </c>
      <c r="C138" s="46" t="s">
        <v>41</v>
      </c>
      <c r="D138" s="46">
        <v>1.9424000549316407</v>
      </c>
      <c r="E138" s="46">
        <v>3025</v>
      </c>
      <c r="F138" s="46">
        <v>1408</v>
      </c>
      <c r="G138" s="46">
        <v>1382</v>
      </c>
      <c r="H138" s="46">
        <v>1557.3516857764193</v>
      </c>
      <c r="I138" s="46">
        <v>724.87642101593337</v>
      </c>
      <c r="J138" s="46">
        <v>1400</v>
      </c>
      <c r="K138" s="46">
        <v>1010</v>
      </c>
      <c r="L138" s="46">
        <v>95</v>
      </c>
      <c r="M138" s="46">
        <v>110</v>
      </c>
      <c r="N138" s="176">
        <v>7.857142857142857E-2</v>
      </c>
      <c r="O138" s="46">
        <v>100</v>
      </c>
      <c r="P138" s="46">
        <v>55</v>
      </c>
      <c r="Q138" s="46">
        <v>155</v>
      </c>
      <c r="R138" s="176">
        <v>0.11071428571428571</v>
      </c>
      <c r="S138" s="46">
        <v>0</v>
      </c>
      <c r="T138" s="46">
        <v>0</v>
      </c>
      <c r="U138" s="46">
        <v>20</v>
      </c>
      <c r="V138" s="51" t="s">
        <v>7</v>
      </c>
    </row>
    <row r="139" spans="1:22">
      <c r="A139" s="46" t="s">
        <v>243</v>
      </c>
      <c r="B139" s="46" t="s">
        <v>123</v>
      </c>
      <c r="C139" s="46" t="s">
        <v>41</v>
      </c>
      <c r="D139" s="46">
        <v>1.0905999755859375</v>
      </c>
      <c r="E139" s="46">
        <v>3257</v>
      </c>
      <c r="F139" s="46">
        <v>1178</v>
      </c>
      <c r="G139" s="46">
        <v>1174</v>
      </c>
      <c r="H139" s="46">
        <v>2986.4295552089475</v>
      </c>
      <c r="I139" s="46">
        <v>1080.1393970021923</v>
      </c>
      <c r="J139" s="46">
        <v>1650</v>
      </c>
      <c r="K139" s="46">
        <v>1285</v>
      </c>
      <c r="L139" s="46">
        <v>180</v>
      </c>
      <c r="M139" s="46">
        <v>115</v>
      </c>
      <c r="N139" s="176">
        <v>6.9696969696969702E-2</v>
      </c>
      <c r="O139" s="46">
        <v>45</v>
      </c>
      <c r="P139" s="46">
        <v>0</v>
      </c>
      <c r="Q139" s="46">
        <v>45</v>
      </c>
      <c r="R139" s="176">
        <v>2.7272727272727271E-2</v>
      </c>
      <c r="S139" s="46">
        <v>0</v>
      </c>
      <c r="T139" s="46">
        <v>10</v>
      </c>
      <c r="U139" s="46">
        <v>0</v>
      </c>
      <c r="V139" s="51" t="s">
        <v>7</v>
      </c>
    </row>
    <row r="140" spans="1:22">
      <c r="A140" s="46" t="s">
        <v>244</v>
      </c>
      <c r="B140" s="46" t="s">
        <v>123</v>
      </c>
      <c r="C140" s="46" t="s">
        <v>41</v>
      </c>
      <c r="D140" s="46">
        <v>1.049800033569336</v>
      </c>
      <c r="E140" s="46">
        <v>2573</v>
      </c>
      <c r="F140" s="46">
        <v>1051</v>
      </c>
      <c r="G140" s="46">
        <v>1041</v>
      </c>
      <c r="H140" s="46">
        <v>2450.942958395382</v>
      </c>
      <c r="I140" s="46">
        <v>1001.1430428579661</v>
      </c>
      <c r="J140" s="46">
        <v>1305</v>
      </c>
      <c r="K140" s="46">
        <v>975</v>
      </c>
      <c r="L140" s="46">
        <v>90</v>
      </c>
      <c r="M140" s="46">
        <v>155</v>
      </c>
      <c r="N140" s="176">
        <v>0.11877394636015326</v>
      </c>
      <c r="O140" s="46">
        <v>75</v>
      </c>
      <c r="P140" s="46">
        <v>0</v>
      </c>
      <c r="Q140" s="46">
        <v>75</v>
      </c>
      <c r="R140" s="176">
        <v>5.7471264367816091E-2</v>
      </c>
      <c r="S140" s="46">
        <v>0</v>
      </c>
      <c r="T140" s="46">
        <v>0</v>
      </c>
      <c r="U140" s="46">
        <v>10</v>
      </c>
      <c r="V140" s="51" t="s">
        <v>7</v>
      </c>
    </row>
    <row r="141" spans="1:22">
      <c r="A141" s="46" t="s">
        <v>245</v>
      </c>
      <c r="B141" s="46" t="s">
        <v>123</v>
      </c>
      <c r="C141" s="46" t="s">
        <v>41</v>
      </c>
      <c r="D141" s="46">
        <v>1.5361999511718749</v>
      </c>
      <c r="E141" s="46">
        <v>2152</v>
      </c>
      <c r="F141" s="46">
        <v>898</v>
      </c>
      <c r="G141" s="46">
        <v>882</v>
      </c>
      <c r="H141" s="46">
        <v>1400.8593076431021</v>
      </c>
      <c r="I141" s="46">
        <v>584.55932075441717</v>
      </c>
      <c r="J141" s="46">
        <v>1030</v>
      </c>
      <c r="K141" s="46">
        <v>815</v>
      </c>
      <c r="L141" s="46">
        <v>105</v>
      </c>
      <c r="M141" s="46">
        <v>70</v>
      </c>
      <c r="N141" s="176">
        <v>6.7961165048543687E-2</v>
      </c>
      <c r="O141" s="46">
        <v>20</v>
      </c>
      <c r="P141" s="46">
        <v>0</v>
      </c>
      <c r="Q141" s="46">
        <v>20</v>
      </c>
      <c r="R141" s="176">
        <v>1.9417475728155338E-2</v>
      </c>
      <c r="S141" s="46">
        <v>0</v>
      </c>
      <c r="T141" s="46">
        <v>0</v>
      </c>
      <c r="U141" s="46">
        <v>0</v>
      </c>
      <c r="V141" s="51" t="s">
        <v>7</v>
      </c>
    </row>
    <row r="142" spans="1:22">
      <c r="A142" s="46" t="s">
        <v>246</v>
      </c>
      <c r="B142" s="46" t="s">
        <v>123</v>
      </c>
      <c r="C142" s="46" t="s">
        <v>41</v>
      </c>
      <c r="D142" s="46">
        <v>18.617600097656251</v>
      </c>
      <c r="E142" s="46">
        <v>2897</v>
      </c>
      <c r="F142" s="46">
        <v>1162</v>
      </c>
      <c r="G142" s="46">
        <v>1146</v>
      </c>
      <c r="H142" s="46">
        <v>155.60544779156044</v>
      </c>
      <c r="I142" s="46">
        <v>62.414059486984193</v>
      </c>
      <c r="J142" s="46">
        <v>1460</v>
      </c>
      <c r="K142" s="46">
        <v>1085</v>
      </c>
      <c r="L142" s="46">
        <v>140</v>
      </c>
      <c r="M142" s="46">
        <v>180</v>
      </c>
      <c r="N142" s="176">
        <v>0.12328767123287671</v>
      </c>
      <c r="O142" s="46">
        <v>25</v>
      </c>
      <c r="P142" s="46">
        <v>25</v>
      </c>
      <c r="Q142" s="46">
        <v>50</v>
      </c>
      <c r="R142" s="176">
        <v>3.4246575342465752E-2</v>
      </c>
      <c r="S142" s="46">
        <v>0</v>
      </c>
      <c r="T142" s="46">
        <v>0</v>
      </c>
      <c r="U142" s="46">
        <v>10</v>
      </c>
      <c r="V142" s="51" t="s">
        <v>7</v>
      </c>
    </row>
    <row r="143" spans="1:22">
      <c r="A143" s="46" t="s">
        <v>247</v>
      </c>
      <c r="B143" s="46" t="s">
        <v>123</v>
      </c>
      <c r="C143" s="46" t="s">
        <v>41</v>
      </c>
      <c r="D143" s="46">
        <v>1.2853999328613281</v>
      </c>
      <c r="E143" s="46">
        <v>4129</v>
      </c>
      <c r="F143" s="46">
        <v>1752</v>
      </c>
      <c r="G143" s="46">
        <v>1702</v>
      </c>
      <c r="H143" s="46">
        <v>3212.2298239185034</v>
      </c>
      <c r="I143" s="46">
        <v>1362.9999155982605</v>
      </c>
      <c r="J143" s="46">
        <v>1990</v>
      </c>
      <c r="K143" s="46">
        <v>1375</v>
      </c>
      <c r="L143" s="46">
        <v>195</v>
      </c>
      <c r="M143" s="46">
        <v>260</v>
      </c>
      <c r="N143" s="176">
        <v>0.1306532663316583</v>
      </c>
      <c r="O143" s="46">
        <v>140</v>
      </c>
      <c r="P143" s="46">
        <v>20</v>
      </c>
      <c r="Q143" s="46">
        <v>160</v>
      </c>
      <c r="R143" s="176">
        <v>8.0402010050251257E-2</v>
      </c>
      <c r="S143" s="46">
        <v>0</v>
      </c>
      <c r="T143" s="46">
        <v>0</v>
      </c>
      <c r="U143" s="46">
        <v>0</v>
      </c>
      <c r="V143" s="51" t="s">
        <v>7</v>
      </c>
    </row>
    <row r="144" spans="1:22">
      <c r="A144" s="46" t="s">
        <v>248</v>
      </c>
      <c r="B144" s="46" t="s">
        <v>123</v>
      </c>
      <c r="C144" s="46" t="s">
        <v>41</v>
      </c>
      <c r="D144" s="46">
        <v>0.79930000305175786</v>
      </c>
      <c r="E144" s="46">
        <v>2078</v>
      </c>
      <c r="F144" s="46">
        <v>773</v>
      </c>
      <c r="G144" s="46">
        <v>769</v>
      </c>
      <c r="H144" s="46">
        <v>2599.7747930265441</v>
      </c>
      <c r="I144" s="46">
        <v>967.09620549062504</v>
      </c>
      <c r="J144" s="46">
        <v>1110</v>
      </c>
      <c r="K144" s="46">
        <v>855</v>
      </c>
      <c r="L144" s="46">
        <v>120</v>
      </c>
      <c r="M144" s="46">
        <v>105</v>
      </c>
      <c r="N144" s="176">
        <v>9.45945945945946E-2</v>
      </c>
      <c r="O144" s="46">
        <v>15</v>
      </c>
      <c r="P144" s="46">
        <v>10</v>
      </c>
      <c r="Q144" s="46">
        <v>25</v>
      </c>
      <c r="R144" s="176">
        <v>2.2522522522522521E-2</v>
      </c>
      <c r="S144" s="46">
        <v>0</v>
      </c>
      <c r="T144" s="46">
        <v>0</v>
      </c>
      <c r="U144" s="46">
        <v>0</v>
      </c>
      <c r="V144" s="51" t="s">
        <v>7</v>
      </c>
    </row>
    <row r="145" spans="1:22">
      <c r="A145" s="46" t="s">
        <v>249</v>
      </c>
      <c r="B145" s="46" t="s">
        <v>123</v>
      </c>
      <c r="C145" s="46" t="s">
        <v>41</v>
      </c>
      <c r="D145" s="46">
        <v>1.1137999725341796</v>
      </c>
      <c r="E145" s="46">
        <v>3465</v>
      </c>
      <c r="F145" s="46">
        <v>1501</v>
      </c>
      <c r="G145" s="46">
        <v>1482</v>
      </c>
      <c r="H145" s="46">
        <v>3110.9715258083902</v>
      </c>
      <c r="I145" s="46">
        <v>1347.6387475435481</v>
      </c>
      <c r="J145" s="46">
        <v>1635</v>
      </c>
      <c r="K145" s="46">
        <v>1110</v>
      </c>
      <c r="L145" s="46">
        <v>150</v>
      </c>
      <c r="M145" s="46">
        <v>205</v>
      </c>
      <c r="N145" s="176">
        <v>0.12538226299694188</v>
      </c>
      <c r="O145" s="46">
        <v>140</v>
      </c>
      <c r="P145" s="46">
        <v>0</v>
      </c>
      <c r="Q145" s="46">
        <v>140</v>
      </c>
      <c r="R145" s="176">
        <v>8.5626911314984705E-2</v>
      </c>
      <c r="S145" s="46">
        <v>10</v>
      </c>
      <c r="T145" s="46">
        <v>0</v>
      </c>
      <c r="U145" s="46">
        <v>0</v>
      </c>
      <c r="V145" s="51" t="s">
        <v>7</v>
      </c>
    </row>
    <row r="146" spans="1:22">
      <c r="A146" s="46" t="s">
        <v>250</v>
      </c>
      <c r="B146" s="46" t="s">
        <v>123</v>
      </c>
      <c r="C146" s="46" t="s">
        <v>41</v>
      </c>
      <c r="D146" s="46">
        <v>1.6991000366210938</v>
      </c>
      <c r="E146" s="46">
        <v>5506</v>
      </c>
      <c r="F146" s="46">
        <v>2776</v>
      </c>
      <c r="G146" s="46">
        <v>2705</v>
      </c>
      <c r="H146" s="46">
        <v>3240.5390390959424</v>
      </c>
      <c r="I146" s="46">
        <v>1633.8060974446671</v>
      </c>
      <c r="J146" s="46">
        <v>2610</v>
      </c>
      <c r="K146" s="46">
        <v>1925</v>
      </c>
      <c r="L146" s="46">
        <v>250</v>
      </c>
      <c r="M146" s="46">
        <v>265</v>
      </c>
      <c r="N146" s="176">
        <v>0.10153256704980843</v>
      </c>
      <c r="O146" s="46">
        <v>105</v>
      </c>
      <c r="P146" s="46">
        <v>35</v>
      </c>
      <c r="Q146" s="46">
        <v>140</v>
      </c>
      <c r="R146" s="176">
        <v>5.3639846743295021E-2</v>
      </c>
      <c r="S146" s="46">
        <v>10</v>
      </c>
      <c r="T146" s="46">
        <v>0</v>
      </c>
      <c r="U146" s="46">
        <v>15</v>
      </c>
      <c r="V146" s="51" t="s">
        <v>7</v>
      </c>
    </row>
    <row r="147" spans="1:22">
      <c r="A147" s="46" t="s">
        <v>251</v>
      </c>
      <c r="B147" s="46" t="s">
        <v>123</v>
      </c>
      <c r="C147" s="46" t="s">
        <v>41</v>
      </c>
      <c r="D147" s="46">
        <v>0.7763999938964844</v>
      </c>
      <c r="E147" s="46">
        <v>2592</v>
      </c>
      <c r="F147" s="46">
        <v>1175</v>
      </c>
      <c r="G147" s="46">
        <v>1143</v>
      </c>
      <c r="H147" s="46">
        <v>3338.4853430918306</v>
      </c>
      <c r="I147" s="46">
        <v>1513.3951690327551</v>
      </c>
      <c r="J147" s="46">
        <v>1180</v>
      </c>
      <c r="K147" s="46">
        <v>785</v>
      </c>
      <c r="L147" s="46">
        <v>90</v>
      </c>
      <c r="M147" s="46">
        <v>205</v>
      </c>
      <c r="N147" s="176">
        <v>0.17372881355932204</v>
      </c>
      <c r="O147" s="46">
        <v>90</v>
      </c>
      <c r="P147" s="46">
        <v>0</v>
      </c>
      <c r="Q147" s="46">
        <v>90</v>
      </c>
      <c r="R147" s="176">
        <v>7.6271186440677971E-2</v>
      </c>
      <c r="S147" s="46">
        <v>0</v>
      </c>
      <c r="T147" s="46">
        <v>0</v>
      </c>
      <c r="U147" s="46">
        <v>0</v>
      </c>
      <c r="V147" s="51" t="s">
        <v>7</v>
      </c>
    </row>
    <row r="148" spans="1:22">
      <c r="A148" s="178" t="s">
        <v>290</v>
      </c>
      <c r="B148" s="178" t="s">
        <v>123</v>
      </c>
      <c r="C148" s="178" t="s">
        <v>41</v>
      </c>
      <c r="D148" s="178">
        <v>13.0331005859375</v>
      </c>
      <c r="E148" s="178">
        <v>231</v>
      </c>
      <c r="F148" s="178">
        <v>112</v>
      </c>
      <c r="G148" s="178">
        <v>91</v>
      </c>
      <c r="H148" s="178">
        <v>17.724101680704067</v>
      </c>
      <c r="I148" s="178">
        <v>8.5935038451898507</v>
      </c>
      <c r="J148" s="178">
        <v>165</v>
      </c>
      <c r="K148" s="178">
        <v>80</v>
      </c>
      <c r="L148" s="178">
        <v>0</v>
      </c>
      <c r="M148" s="178">
        <v>20</v>
      </c>
      <c r="N148" s="179">
        <v>0.12121212121212122</v>
      </c>
      <c r="O148" s="178">
        <v>60</v>
      </c>
      <c r="P148" s="178">
        <v>0</v>
      </c>
      <c r="Q148" s="178">
        <v>60</v>
      </c>
      <c r="R148" s="179">
        <v>0.36363636363636365</v>
      </c>
      <c r="S148" s="178">
        <v>0</v>
      </c>
      <c r="T148" s="178">
        <v>0</v>
      </c>
      <c r="U148" s="178">
        <v>0</v>
      </c>
      <c r="V148" s="180" t="s">
        <v>45</v>
      </c>
    </row>
    <row r="149" spans="1:22">
      <c r="A149" s="46" t="s">
        <v>252</v>
      </c>
      <c r="B149" s="46" t="s">
        <v>123</v>
      </c>
      <c r="C149" s="46" t="s">
        <v>41</v>
      </c>
      <c r="D149" s="46">
        <v>4.0077999877929686</v>
      </c>
      <c r="E149" s="46">
        <v>2261</v>
      </c>
      <c r="F149" s="46">
        <v>1020</v>
      </c>
      <c r="G149" s="46">
        <v>944</v>
      </c>
      <c r="H149" s="46">
        <v>564.14990939832217</v>
      </c>
      <c r="I149" s="46">
        <v>254.50371852555887</v>
      </c>
      <c r="J149" s="46">
        <v>1190</v>
      </c>
      <c r="K149" s="46">
        <v>765</v>
      </c>
      <c r="L149" s="46">
        <v>125</v>
      </c>
      <c r="M149" s="46">
        <v>195</v>
      </c>
      <c r="N149" s="176">
        <v>0.1638655462184874</v>
      </c>
      <c r="O149" s="46">
        <v>55</v>
      </c>
      <c r="P149" s="46">
        <v>30</v>
      </c>
      <c r="Q149" s="46">
        <v>85</v>
      </c>
      <c r="R149" s="176">
        <v>7.1428571428571425E-2</v>
      </c>
      <c r="S149" s="46">
        <v>0</v>
      </c>
      <c r="T149" s="46">
        <v>10</v>
      </c>
      <c r="U149" s="46">
        <v>10</v>
      </c>
      <c r="V149" s="51" t="s">
        <v>7</v>
      </c>
    </row>
    <row r="150" spans="1:22">
      <c r="A150" s="46" t="s">
        <v>253</v>
      </c>
      <c r="B150" s="46" t="s">
        <v>123</v>
      </c>
      <c r="C150" s="46" t="s">
        <v>41</v>
      </c>
      <c r="D150" s="46">
        <v>0.90940002441406254</v>
      </c>
      <c r="E150" s="46">
        <v>2458</v>
      </c>
      <c r="F150" s="46">
        <v>1125</v>
      </c>
      <c r="G150" s="46">
        <v>1094</v>
      </c>
      <c r="H150" s="46">
        <v>2702.8809478905823</v>
      </c>
      <c r="I150" s="46">
        <v>1237.0793597953234</v>
      </c>
      <c r="J150" s="46">
        <v>1330</v>
      </c>
      <c r="K150" s="46">
        <v>950</v>
      </c>
      <c r="L150" s="46">
        <v>55</v>
      </c>
      <c r="M150" s="46">
        <v>175</v>
      </c>
      <c r="N150" s="176">
        <v>0.13157894736842105</v>
      </c>
      <c r="O150" s="46">
        <v>80</v>
      </c>
      <c r="P150" s="46">
        <v>40</v>
      </c>
      <c r="Q150" s="46">
        <v>120</v>
      </c>
      <c r="R150" s="176">
        <v>9.0225563909774431E-2</v>
      </c>
      <c r="S150" s="46">
        <v>0</v>
      </c>
      <c r="T150" s="46">
        <v>0</v>
      </c>
      <c r="U150" s="46">
        <v>30</v>
      </c>
      <c r="V150" s="51" t="s">
        <v>7</v>
      </c>
    </row>
    <row r="151" spans="1:22">
      <c r="A151" s="46" t="s">
        <v>254</v>
      </c>
      <c r="B151" s="46" t="s">
        <v>123</v>
      </c>
      <c r="C151" s="46" t="s">
        <v>41</v>
      </c>
      <c r="D151" s="46">
        <v>1.6910000610351563</v>
      </c>
      <c r="E151" s="46">
        <v>5471</v>
      </c>
      <c r="F151" s="46">
        <v>2534</v>
      </c>
      <c r="G151" s="46">
        <v>2469</v>
      </c>
      <c r="H151" s="46">
        <v>3235.3635733465871</v>
      </c>
      <c r="I151" s="46">
        <v>1498.5215307732135</v>
      </c>
      <c r="J151" s="46">
        <v>2620</v>
      </c>
      <c r="K151" s="46">
        <v>1930</v>
      </c>
      <c r="L151" s="46">
        <v>225</v>
      </c>
      <c r="M151" s="46">
        <v>310</v>
      </c>
      <c r="N151" s="176">
        <v>0.1183206106870229</v>
      </c>
      <c r="O151" s="46">
        <v>115</v>
      </c>
      <c r="P151" s="46">
        <v>35</v>
      </c>
      <c r="Q151" s="46">
        <v>150</v>
      </c>
      <c r="R151" s="176">
        <v>5.7251908396946563E-2</v>
      </c>
      <c r="S151" s="46">
        <v>0</v>
      </c>
      <c r="T151" s="46">
        <v>0</v>
      </c>
      <c r="U151" s="46">
        <v>0</v>
      </c>
      <c r="V151" s="51" t="s">
        <v>7</v>
      </c>
    </row>
    <row r="152" spans="1:22">
      <c r="A152" s="46" t="s">
        <v>255</v>
      </c>
      <c r="B152" s="46" t="s">
        <v>123</v>
      </c>
      <c r="C152" s="46" t="s">
        <v>41</v>
      </c>
      <c r="D152" s="46">
        <v>2.0880999755859375</v>
      </c>
      <c r="E152" s="46">
        <v>4875</v>
      </c>
      <c r="F152" s="46">
        <v>2050</v>
      </c>
      <c r="G152" s="46">
        <v>2016</v>
      </c>
      <c r="H152" s="46">
        <v>2334.6583291022912</v>
      </c>
      <c r="I152" s="46">
        <v>981.75375890455325</v>
      </c>
      <c r="J152" s="46">
        <v>2245</v>
      </c>
      <c r="K152" s="46">
        <v>1640</v>
      </c>
      <c r="L152" s="46">
        <v>255</v>
      </c>
      <c r="M152" s="46">
        <v>235</v>
      </c>
      <c r="N152" s="176">
        <v>0.10467706013363029</v>
      </c>
      <c r="O152" s="46">
        <v>90</v>
      </c>
      <c r="P152" s="46">
        <v>10</v>
      </c>
      <c r="Q152" s="46">
        <v>100</v>
      </c>
      <c r="R152" s="176">
        <v>4.4543429844097995E-2</v>
      </c>
      <c r="S152" s="46">
        <v>0</v>
      </c>
      <c r="T152" s="46">
        <v>0</v>
      </c>
      <c r="U152" s="46">
        <v>10</v>
      </c>
      <c r="V152" s="51" t="s">
        <v>7</v>
      </c>
    </row>
    <row r="153" spans="1:22">
      <c r="A153" s="46" t="s">
        <v>256</v>
      </c>
      <c r="B153" s="46" t="s">
        <v>123</v>
      </c>
      <c r="C153" s="46" t="s">
        <v>41</v>
      </c>
      <c r="D153" s="46">
        <v>1.0116999816894532</v>
      </c>
      <c r="E153" s="46">
        <v>3656</v>
      </c>
      <c r="F153" s="46">
        <v>1702</v>
      </c>
      <c r="G153" s="46">
        <v>1661</v>
      </c>
      <c r="H153" s="46">
        <v>3613.7195474638538</v>
      </c>
      <c r="I153" s="46">
        <v>1682.3169228072975</v>
      </c>
      <c r="J153" s="46">
        <v>1525</v>
      </c>
      <c r="K153" s="46">
        <v>1110</v>
      </c>
      <c r="L153" s="46">
        <v>110</v>
      </c>
      <c r="M153" s="46">
        <v>215</v>
      </c>
      <c r="N153" s="176">
        <v>0.14098360655737704</v>
      </c>
      <c r="O153" s="46">
        <v>50</v>
      </c>
      <c r="P153" s="46">
        <v>30</v>
      </c>
      <c r="Q153" s="46">
        <v>80</v>
      </c>
      <c r="R153" s="176">
        <v>5.2459016393442623E-2</v>
      </c>
      <c r="S153" s="46">
        <v>0</v>
      </c>
      <c r="T153" s="46">
        <v>0</v>
      </c>
      <c r="U153" s="46">
        <v>10</v>
      </c>
      <c r="V153" s="51" t="s">
        <v>7</v>
      </c>
    </row>
    <row r="154" spans="1:22">
      <c r="A154" s="47" t="s">
        <v>288</v>
      </c>
      <c r="B154" s="47" t="s">
        <v>123</v>
      </c>
      <c r="C154" s="47" t="s">
        <v>41</v>
      </c>
      <c r="D154" s="47">
        <v>1.3113999938964844</v>
      </c>
      <c r="E154" s="47">
        <v>4334</v>
      </c>
      <c r="F154" s="47">
        <v>2153</v>
      </c>
      <c r="G154" s="47">
        <v>2108</v>
      </c>
      <c r="H154" s="47">
        <v>3304.8650451207072</v>
      </c>
      <c r="I154" s="47">
        <v>1641.756908662871</v>
      </c>
      <c r="J154" s="47">
        <v>2050</v>
      </c>
      <c r="K154" s="47">
        <v>1350</v>
      </c>
      <c r="L154" s="47">
        <v>185</v>
      </c>
      <c r="M154" s="47">
        <v>410</v>
      </c>
      <c r="N154" s="177">
        <v>0.2</v>
      </c>
      <c r="O154" s="47">
        <v>45</v>
      </c>
      <c r="P154" s="47">
        <v>40</v>
      </c>
      <c r="Q154" s="47">
        <v>85</v>
      </c>
      <c r="R154" s="177">
        <v>4.1463414634146344E-2</v>
      </c>
      <c r="S154" s="47">
        <v>0</v>
      </c>
      <c r="T154" s="47">
        <v>0</v>
      </c>
      <c r="U154" s="47">
        <v>15</v>
      </c>
      <c r="V154" s="52" t="s">
        <v>6</v>
      </c>
    </row>
    <row r="155" spans="1:22">
      <c r="A155" s="46" t="s">
        <v>257</v>
      </c>
      <c r="B155" s="46" t="s">
        <v>123</v>
      </c>
      <c r="C155" s="46" t="s">
        <v>41</v>
      </c>
      <c r="D155" s="46">
        <v>1.3210000610351562</v>
      </c>
      <c r="E155" s="46">
        <v>4548</v>
      </c>
      <c r="F155" s="46">
        <v>1276</v>
      </c>
      <c r="G155" s="46">
        <v>1259</v>
      </c>
      <c r="H155" s="46">
        <v>3442.8461694665757</v>
      </c>
      <c r="I155" s="46">
        <v>965.93485317487909</v>
      </c>
      <c r="J155" s="46">
        <v>2510</v>
      </c>
      <c r="K155" s="46">
        <v>1875</v>
      </c>
      <c r="L155" s="46">
        <v>315</v>
      </c>
      <c r="M155" s="46">
        <v>255</v>
      </c>
      <c r="N155" s="176">
        <v>0.10159362549800798</v>
      </c>
      <c r="O155" s="46">
        <v>35</v>
      </c>
      <c r="P155" s="46">
        <v>10</v>
      </c>
      <c r="Q155" s="46">
        <v>45</v>
      </c>
      <c r="R155" s="176">
        <v>1.7928286852589643E-2</v>
      </c>
      <c r="S155" s="46">
        <v>0</v>
      </c>
      <c r="T155" s="46">
        <v>15</v>
      </c>
      <c r="U155" s="46">
        <v>10</v>
      </c>
      <c r="V155" s="51" t="s">
        <v>7</v>
      </c>
    </row>
    <row r="156" spans="1:22">
      <c r="A156" s="46" t="s">
        <v>258</v>
      </c>
      <c r="B156" s="46" t="s">
        <v>123</v>
      </c>
      <c r="C156" s="46" t="s">
        <v>41</v>
      </c>
      <c r="D156" s="46">
        <v>1.7369999694824219</v>
      </c>
      <c r="E156" s="46">
        <v>6982</v>
      </c>
      <c r="F156" s="46">
        <v>2683</v>
      </c>
      <c r="G156" s="46">
        <v>2639</v>
      </c>
      <c r="H156" s="46">
        <v>4019.5740487436183</v>
      </c>
      <c r="I156" s="46">
        <v>1544.6171831536992</v>
      </c>
      <c r="J156" s="46">
        <v>3515</v>
      </c>
      <c r="K156" s="46">
        <v>2575</v>
      </c>
      <c r="L156" s="46">
        <v>370</v>
      </c>
      <c r="M156" s="46">
        <v>425</v>
      </c>
      <c r="N156" s="176">
        <v>0.12091038406827881</v>
      </c>
      <c r="O156" s="46">
        <v>90</v>
      </c>
      <c r="P156" s="46">
        <v>35</v>
      </c>
      <c r="Q156" s="46">
        <v>125</v>
      </c>
      <c r="R156" s="176">
        <v>3.5561877667140827E-2</v>
      </c>
      <c r="S156" s="46">
        <v>0</v>
      </c>
      <c r="T156" s="46">
        <v>0</v>
      </c>
      <c r="U156" s="46">
        <v>30</v>
      </c>
      <c r="V156" s="51" t="s">
        <v>7</v>
      </c>
    </row>
    <row r="157" spans="1:22">
      <c r="A157" s="46" t="s">
        <v>259</v>
      </c>
      <c r="B157" s="46" t="s">
        <v>123</v>
      </c>
      <c r="C157" s="46" t="s">
        <v>41</v>
      </c>
      <c r="D157" s="46">
        <v>1.4402999877929688</v>
      </c>
      <c r="E157" s="46">
        <v>5956</v>
      </c>
      <c r="F157" s="46">
        <v>1958</v>
      </c>
      <c r="G157" s="46">
        <v>1936</v>
      </c>
      <c r="H157" s="46">
        <v>4135.2496358252592</v>
      </c>
      <c r="I157" s="46">
        <v>1359.4390172843953</v>
      </c>
      <c r="J157" s="46">
        <v>3160</v>
      </c>
      <c r="K157" s="46">
        <v>2250</v>
      </c>
      <c r="L157" s="46">
        <v>395</v>
      </c>
      <c r="M157" s="46">
        <v>410</v>
      </c>
      <c r="N157" s="176">
        <v>0.12974683544303797</v>
      </c>
      <c r="O157" s="46">
        <v>65</v>
      </c>
      <c r="P157" s="46">
        <v>10</v>
      </c>
      <c r="Q157" s="46">
        <v>75</v>
      </c>
      <c r="R157" s="176">
        <v>2.3734177215189875E-2</v>
      </c>
      <c r="S157" s="46">
        <v>0</v>
      </c>
      <c r="T157" s="46">
        <v>25</v>
      </c>
      <c r="U157" s="46">
        <v>10</v>
      </c>
      <c r="V157" s="51" t="s">
        <v>7</v>
      </c>
    </row>
    <row r="158" spans="1:22">
      <c r="A158" s="46" t="s">
        <v>260</v>
      </c>
      <c r="B158" s="46" t="s">
        <v>123</v>
      </c>
      <c r="C158" s="46" t="s">
        <v>41</v>
      </c>
      <c r="D158" s="46">
        <v>0.83680000305175783</v>
      </c>
      <c r="E158" s="46">
        <v>3431</v>
      </c>
      <c r="F158" s="46">
        <v>1201</v>
      </c>
      <c r="G158" s="46">
        <v>1172</v>
      </c>
      <c r="H158" s="46">
        <v>4100.1433884887138</v>
      </c>
      <c r="I158" s="46">
        <v>1435.2294402724992</v>
      </c>
      <c r="J158" s="46">
        <v>1520</v>
      </c>
      <c r="K158" s="46">
        <v>1010</v>
      </c>
      <c r="L158" s="46">
        <v>220</v>
      </c>
      <c r="M158" s="46">
        <v>230</v>
      </c>
      <c r="N158" s="176">
        <v>0.15131578947368421</v>
      </c>
      <c r="O158" s="46">
        <v>45</v>
      </c>
      <c r="P158" s="46">
        <v>10</v>
      </c>
      <c r="Q158" s="46">
        <v>55</v>
      </c>
      <c r="R158" s="176">
        <v>3.6184210526315791E-2</v>
      </c>
      <c r="S158" s="46">
        <v>0</v>
      </c>
      <c r="T158" s="46">
        <v>0</v>
      </c>
      <c r="U158" s="46">
        <v>0</v>
      </c>
      <c r="V158" s="51" t="s">
        <v>7</v>
      </c>
    </row>
    <row r="159" spans="1:22">
      <c r="A159" s="46" t="s">
        <v>261</v>
      </c>
      <c r="B159" s="46" t="s">
        <v>123</v>
      </c>
      <c r="C159" s="46" t="s">
        <v>41</v>
      </c>
      <c r="D159" s="46">
        <v>17.100500488281249</v>
      </c>
      <c r="E159" s="46">
        <v>5614</v>
      </c>
      <c r="F159" s="46">
        <v>1872</v>
      </c>
      <c r="G159" s="46">
        <v>1814</v>
      </c>
      <c r="H159" s="46">
        <v>328.29448493903448</v>
      </c>
      <c r="I159" s="46">
        <v>109.47048019342225</v>
      </c>
      <c r="J159" s="46">
        <v>2950</v>
      </c>
      <c r="K159" s="46">
        <v>2300</v>
      </c>
      <c r="L159" s="46">
        <v>355</v>
      </c>
      <c r="M159" s="46">
        <v>205</v>
      </c>
      <c r="N159" s="176">
        <v>6.9491525423728814E-2</v>
      </c>
      <c r="O159" s="46">
        <v>40</v>
      </c>
      <c r="P159" s="46">
        <v>0</v>
      </c>
      <c r="Q159" s="46">
        <v>40</v>
      </c>
      <c r="R159" s="176">
        <v>1.3559322033898305E-2</v>
      </c>
      <c r="S159" s="46">
        <v>0</v>
      </c>
      <c r="T159" s="46">
        <v>30</v>
      </c>
      <c r="U159" s="46">
        <v>20</v>
      </c>
      <c r="V159" s="51" t="s">
        <v>7</v>
      </c>
    </row>
    <row r="160" spans="1:22">
      <c r="A160" s="46" t="s">
        <v>262</v>
      </c>
      <c r="B160" s="46" t="s">
        <v>123</v>
      </c>
      <c r="C160" s="46" t="s">
        <v>41</v>
      </c>
      <c r="D160" s="46">
        <v>3.3851998901367186</v>
      </c>
      <c r="E160" s="46">
        <v>5809</v>
      </c>
      <c r="F160" s="46">
        <v>1944</v>
      </c>
      <c r="G160" s="46">
        <v>1928</v>
      </c>
      <c r="H160" s="46">
        <v>1715.9991103997675</v>
      </c>
      <c r="I160" s="46">
        <v>574.26446386936618</v>
      </c>
      <c r="J160" s="46">
        <v>3305</v>
      </c>
      <c r="K160" s="46">
        <v>2745</v>
      </c>
      <c r="L160" s="46">
        <v>270</v>
      </c>
      <c r="M160" s="46">
        <v>180</v>
      </c>
      <c r="N160" s="176">
        <v>5.4462934947049922E-2</v>
      </c>
      <c r="O160" s="46">
        <v>50</v>
      </c>
      <c r="P160" s="46">
        <v>30</v>
      </c>
      <c r="Q160" s="46">
        <v>80</v>
      </c>
      <c r="R160" s="176">
        <v>2.4205748865355523E-2</v>
      </c>
      <c r="S160" s="46">
        <v>0</v>
      </c>
      <c r="T160" s="46">
        <v>0</v>
      </c>
      <c r="U160" s="46">
        <v>35</v>
      </c>
      <c r="V160" s="51" t="s">
        <v>7</v>
      </c>
    </row>
    <row r="161" spans="1:22">
      <c r="A161" s="45" t="s">
        <v>269</v>
      </c>
      <c r="B161" s="45" t="s">
        <v>123</v>
      </c>
      <c r="C161" s="45" t="s">
        <v>41</v>
      </c>
      <c r="D161" s="45">
        <v>87.655195312499998</v>
      </c>
      <c r="E161" s="45">
        <v>4357</v>
      </c>
      <c r="F161" s="45">
        <v>1469</v>
      </c>
      <c r="G161" s="45">
        <v>1441</v>
      </c>
      <c r="H161" s="45">
        <v>49.706123915038198</v>
      </c>
      <c r="I161" s="45">
        <v>16.758846920172392</v>
      </c>
      <c r="J161" s="45">
        <v>2195</v>
      </c>
      <c r="K161" s="45">
        <v>1920</v>
      </c>
      <c r="L161" s="45">
        <v>220</v>
      </c>
      <c r="M161" s="45">
        <v>20</v>
      </c>
      <c r="N161" s="167">
        <v>9.1116173120728925E-3</v>
      </c>
      <c r="O161" s="45">
        <v>15</v>
      </c>
      <c r="P161" s="45">
        <v>0</v>
      </c>
      <c r="Q161" s="45">
        <v>15</v>
      </c>
      <c r="R161" s="167">
        <v>6.8337129840546698E-3</v>
      </c>
      <c r="S161" s="45">
        <v>0</v>
      </c>
      <c r="T161" s="45">
        <v>0</v>
      </c>
      <c r="U161" s="45">
        <v>20</v>
      </c>
      <c r="V161" s="54" t="s">
        <v>3</v>
      </c>
    </row>
    <row r="162" spans="1:22">
      <c r="A162" s="45" t="s">
        <v>270</v>
      </c>
      <c r="B162" s="45" t="s">
        <v>123</v>
      </c>
      <c r="C162" s="45" t="s">
        <v>41</v>
      </c>
      <c r="D162" s="45">
        <v>204.54599999999999</v>
      </c>
      <c r="E162" s="45">
        <v>1087</v>
      </c>
      <c r="F162" s="45">
        <v>394</v>
      </c>
      <c r="G162" s="45">
        <v>386</v>
      </c>
      <c r="H162" s="45">
        <v>5.3142080510007528</v>
      </c>
      <c r="I162" s="45">
        <v>1.9262170856433272</v>
      </c>
      <c r="J162" s="45">
        <v>575</v>
      </c>
      <c r="K162" s="45">
        <v>505</v>
      </c>
      <c r="L162" s="45">
        <v>40</v>
      </c>
      <c r="M162" s="45">
        <v>10</v>
      </c>
      <c r="N162" s="167">
        <v>1.7391304347826087E-2</v>
      </c>
      <c r="O162" s="45">
        <v>10</v>
      </c>
      <c r="P162" s="45">
        <v>10</v>
      </c>
      <c r="Q162" s="45">
        <v>20</v>
      </c>
      <c r="R162" s="167">
        <v>3.4782608695652174E-2</v>
      </c>
      <c r="S162" s="45">
        <v>0</v>
      </c>
      <c r="T162" s="45">
        <v>0</v>
      </c>
      <c r="U162" s="45">
        <v>0</v>
      </c>
      <c r="V162" s="54" t="s">
        <v>3</v>
      </c>
    </row>
    <row r="163" spans="1:22">
      <c r="A163" s="45" t="s">
        <v>271</v>
      </c>
      <c r="B163" s="45" t="s">
        <v>123</v>
      </c>
      <c r="C163" s="45" t="s">
        <v>41</v>
      </c>
      <c r="D163" s="45">
        <v>441.43290000000002</v>
      </c>
      <c r="E163" s="45">
        <v>1364</v>
      </c>
      <c r="F163" s="45">
        <v>472</v>
      </c>
      <c r="G163" s="45">
        <v>454</v>
      </c>
      <c r="H163" s="45">
        <v>3.089937338154904</v>
      </c>
      <c r="I163" s="45">
        <v>1.0692451785990578</v>
      </c>
      <c r="J163" s="45">
        <v>545</v>
      </c>
      <c r="K163" s="45">
        <v>500</v>
      </c>
      <c r="L163" s="45">
        <v>35</v>
      </c>
      <c r="M163" s="45">
        <v>0</v>
      </c>
      <c r="N163" s="167">
        <v>0</v>
      </c>
      <c r="O163" s="45">
        <v>10</v>
      </c>
      <c r="P163" s="45">
        <v>0</v>
      </c>
      <c r="Q163" s="45">
        <v>10</v>
      </c>
      <c r="R163" s="167">
        <v>1.834862385321101E-2</v>
      </c>
      <c r="S163" s="45">
        <v>0</v>
      </c>
      <c r="T163" s="45">
        <v>0</v>
      </c>
      <c r="U163" s="45">
        <v>0</v>
      </c>
      <c r="V163" s="54" t="s">
        <v>3</v>
      </c>
    </row>
    <row r="164" spans="1:22">
      <c r="A164" s="45" t="s">
        <v>272</v>
      </c>
      <c r="B164" s="45" t="s">
        <v>123</v>
      </c>
      <c r="C164" s="45" t="s">
        <v>41</v>
      </c>
      <c r="D164" s="45">
        <v>421.11110000000002</v>
      </c>
      <c r="E164" s="45">
        <v>8071</v>
      </c>
      <c r="F164" s="45">
        <v>2863</v>
      </c>
      <c r="G164" s="45">
        <v>2815</v>
      </c>
      <c r="H164" s="45">
        <v>19.165963566384264</v>
      </c>
      <c r="I164" s="45">
        <v>6.7986809181709997</v>
      </c>
      <c r="J164" s="45">
        <v>4265</v>
      </c>
      <c r="K164" s="45">
        <v>3915</v>
      </c>
      <c r="L164" s="45">
        <v>250</v>
      </c>
      <c r="M164" s="45">
        <v>0</v>
      </c>
      <c r="N164" s="167">
        <v>0</v>
      </c>
      <c r="O164" s="45">
        <v>50</v>
      </c>
      <c r="P164" s="45">
        <v>10</v>
      </c>
      <c r="Q164" s="45">
        <v>60</v>
      </c>
      <c r="R164" s="167">
        <v>1.4067995310668231E-2</v>
      </c>
      <c r="S164" s="45">
        <v>0</v>
      </c>
      <c r="T164" s="45">
        <v>0</v>
      </c>
      <c r="U164" s="45">
        <v>30</v>
      </c>
      <c r="V164" s="54" t="s">
        <v>3</v>
      </c>
    </row>
    <row r="165" spans="1:22">
      <c r="A165" s="45" t="s">
        <v>273</v>
      </c>
      <c r="B165" s="45" t="s">
        <v>123</v>
      </c>
      <c r="C165" s="45" t="s">
        <v>41</v>
      </c>
      <c r="D165" s="45">
        <v>679.69500000000005</v>
      </c>
      <c r="E165" s="45">
        <v>4919</v>
      </c>
      <c r="F165" s="45">
        <v>1738</v>
      </c>
      <c r="G165" s="45">
        <v>1677</v>
      </c>
      <c r="H165" s="45">
        <v>7.2370695679679855</v>
      </c>
      <c r="I165" s="45">
        <v>2.5570292557691316</v>
      </c>
      <c r="J165" s="45">
        <v>2365</v>
      </c>
      <c r="K165" s="45">
        <v>2050</v>
      </c>
      <c r="L165" s="45">
        <v>270</v>
      </c>
      <c r="M165" s="45">
        <v>0</v>
      </c>
      <c r="N165" s="167">
        <v>0</v>
      </c>
      <c r="O165" s="45">
        <v>40</v>
      </c>
      <c r="P165" s="45">
        <v>0</v>
      </c>
      <c r="Q165" s="45">
        <v>40</v>
      </c>
      <c r="R165" s="167">
        <v>1.6913319238900635E-2</v>
      </c>
      <c r="S165" s="45">
        <v>0</v>
      </c>
      <c r="T165" s="45">
        <v>0</v>
      </c>
      <c r="U165" s="45">
        <v>0</v>
      </c>
      <c r="V165" s="54" t="s">
        <v>3</v>
      </c>
    </row>
    <row r="166" spans="1:22">
      <c r="A166" s="45" t="s">
        <v>274</v>
      </c>
      <c r="B166" s="45" t="s">
        <v>123</v>
      </c>
      <c r="C166" s="45" t="s">
        <v>41</v>
      </c>
      <c r="D166" s="45">
        <v>401.39150000000001</v>
      </c>
      <c r="E166" s="45">
        <v>5824</v>
      </c>
      <c r="F166" s="45">
        <v>1971</v>
      </c>
      <c r="G166" s="45">
        <v>1912</v>
      </c>
      <c r="H166" s="45">
        <v>14.509524989941241</v>
      </c>
      <c r="I166" s="45">
        <v>4.9104178837867769</v>
      </c>
      <c r="J166" s="45">
        <v>3185</v>
      </c>
      <c r="K166" s="45">
        <v>2750</v>
      </c>
      <c r="L166" s="45">
        <v>325</v>
      </c>
      <c r="M166" s="45">
        <v>10</v>
      </c>
      <c r="N166" s="167">
        <v>3.1397174254317113E-3</v>
      </c>
      <c r="O166" s="45">
        <v>45</v>
      </c>
      <c r="P166" s="45">
        <v>10</v>
      </c>
      <c r="Q166" s="45">
        <v>55</v>
      </c>
      <c r="R166" s="167">
        <v>1.726844583987441E-2</v>
      </c>
      <c r="S166" s="45">
        <v>0</v>
      </c>
      <c r="T166" s="45">
        <v>0</v>
      </c>
      <c r="U166" s="45">
        <v>45</v>
      </c>
      <c r="V166" s="54" t="s">
        <v>3</v>
      </c>
    </row>
    <row r="167" spans="1:22">
      <c r="A167" s="45" t="s">
        <v>275</v>
      </c>
      <c r="B167" s="45" t="s">
        <v>123</v>
      </c>
      <c r="C167" s="45" t="s">
        <v>41</v>
      </c>
      <c r="D167" s="45">
        <v>180.12389999999999</v>
      </c>
      <c r="E167" s="45">
        <v>3259</v>
      </c>
      <c r="F167" s="45">
        <v>1001</v>
      </c>
      <c r="G167" s="45">
        <v>989</v>
      </c>
      <c r="H167" s="45">
        <v>18.093101470709886</v>
      </c>
      <c r="I167" s="45">
        <v>5.5572858460204344</v>
      </c>
      <c r="J167" s="45">
        <v>1480</v>
      </c>
      <c r="K167" s="45">
        <v>1320</v>
      </c>
      <c r="L167" s="45">
        <v>95</v>
      </c>
      <c r="M167" s="45">
        <v>10</v>
      </c>
      <c r="N167" s="167">
        <v>6.7567567567567571E-3</v>
      </c>
      <c r="O167" s="45">
        <v>55</v>
      </c>
      <c r="P167" s="45">
        <v>0</v>
      </c>
      <c r="Q167" s="45">
        <v>55</v>
      </c>
      <c r="R167" s="167">
        <v>3.7162162162162164E-2</v>
      </c>
      <c r="S167" s="45">
        <v>0</v>
      </c>
      <c r="T167" s="45">
        <v>0</v>
      </c>
      <c r="U167" s="45">
        <v>10</v>
      </c>
      <c r="V167" s="54" t="s">
        <v>3</v>
      </c>
    </row>
    <row r="168" spans="1:22">
      <c r="A168" s="45" t="s">
        <v>276</v>
      </c>
      <c r="B168" s="45" t="s">
        <v>123</v>
      </c>
      <c r="C168" s="45" t="s">
        <v>41</v>
      </c>
      <c r="D168" s="45">
        <v>333.52819999999997</v>
      </c>
      <c r="E168" s="45">
        <v>5051</v>
      </c>
      <c r="F168" s="45">
        <v>1745</v>
      </c>
      <c r="G168" s="45">
        <v>1707</v>
      </c>
      <c r="H168" s="45">
        <v>15.144146731820578</v>
      </c>
      <c r="I168" s="45">
        <v>5.2319414070534371</v>
      </c>
      <c r="J168" s="45">
        <v>2725</v>
      </c>
      <c r="K168" s="45">
        <v>2405</v>
      </c>
      <c r="L168" s="45">
        <v>175</v>
      </c>
      <c r="M168" s="45">
        <v>40</v>
      </c>
      <c r="N168" s="167">
        <v>1.4678899082568808E-2</v>
      </c>
      <c r="O168" s="45">
        <v>75</v>
      </c>
      <c r="P168" s="45">
        <v>25</v>
      </c>
      <c r="Q168" s="45">
        <v>100</v>
      </c>
      <c r="R168" s="167">
        <v>3.669724770642202E-2</v>
      </c>
      <c r="S168" s="45">
        <v>0</v>
      </c>
      <c r="T168" s="45">
        <v>0</v>
      </c>
      <c r="U168" s="45">
        <v>15</v>
      </c>
      <c r="V168" s="54" t="s">
        <v>3</v>
      </c>
    </row>
    <row r="169" spans="1:22">
      <c r="A169" s="45" t="s">
        <v>277</v>
      </c>
      <c r="B169" s="45" t="s">
        <v>123</v>
      </c>
      <c r="C169" s="45" t="s">
        <v>41</v>
      </c>
      <c r="D169" s="45">
        <v>1156.6183000000001</v>
      </c>
      <c r="E169" s="45">
        <v>5653</v>
      </c>
      <c r="F169" s="45">
        <v>1878</v>
      </c>
      <c r="G169" s="45">
        <v>1814</v>
      </c>
      <c r="H169" s="45">
        <v>4.8875242592997186</v>
      </c>
      <c r="I169" s="45">
        <v>1.6236990198062748</v>
      </c>
      <c r="J169" s="45">
        <v>2755</v>
      </c>
      <c r="K169" s="45">
        <v>2455</v>
      </c>
      <c r="L169" s="45">
        <v>155</v>
      </c>
      <c r="M169" s="45">
        <v>0</v>
      </c>
      <c r="N169" s="167">
        <v>0</v>
      </c>
      <c r="O169" s="45">
        <v>135</v>
      </c>
      <c r="P169" s="45">
        <v>10</v>
      </c>
      <c r="Q169" s="45">
        <v>145</v>
      </c>
      <c r="R169" s="167">
        <v>5.2631578947368418E-2</v>
      </c>
      <c r="S169" s="45">
        <v>0</v>
      </c>
      <c r="T169" s="45">
        <v>0</v>
      </c>
      <c r="U169" s="45">
        <v>10</v>
      </c>
      <c r="V169" s="54" t="s">
        <v>3</v>
      </c>
    </row>
  </sheetData>
  <sortState xmlns:xlrd2="http://schemas.microsoft.com/office/spreadsheetml/2017/richdata2" ref="A2:V170">
    <sortCondition ref="A2:A17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6"/>
  <sheetViews>
    <sheetView workbookViewId="0">
      <selection activeCell="B2" sqref="B2"/>
    </sheetView>
  </sheetViews>
  <sheetFormatPr defaultRowHeight="15"/>
  <cols>
    <col min="1" max="1" width="12.28515625" bestFit="1" customWidth="1"/>
  </cols>
  <sheetData>
    <row r="1" spans="1:14">
      <c r="A1" s="2" t="s">
        <v>23</v>
      </c>
      <c r="B1" t="s">
        <v>24</v>
      </c>
      <c r="C1" t="s">
        <v>25</v>
      </c>
      <c r="D1" t="s">
        <v>26</v>
      </c>
      <c r="E1" t="s">
        <v>27</v>
      </c>
      <c r="F1" t="s">
        <v>28</v>
      </c>
      <c r="G1" t="s">
        <v>29</v>
      </c>
      <c r="H1" t="s">
        <v>30</v>
      </c>
      <c r="I1" t="s">
        <v>10</v>
      </c>
      <c r="J1" t="s">
        <v>11</v>
      </c>
      <c r="K1" t="s">
        <v>31</v>
      </c>
      <c r="L1" t="s">
        <v>12</v>
      </c>
      <c r="M1" t="s">
        <v>13</v>
      </c>
      <c r="N1" t="s">
        <v>14</v>
      </c>
    </row>
    <row r="2" spans="1:14">
      <c r="A2">
        <v>6020000</v>
      </c>
      <c r="B2">
        <v>778489</v>
      </c>
      <c r="C2">
        <v>730018</v>
      </c>
      <c r="D2">
        <v>321484</v>
      </c>
      <c r="E2">
        <v>306550</v>
      </c>
      <c r="F2">
        <v>146.69999999999999</v>
      </c>
      <c r="G2">
        <v>5306.79</v>
      </c>
      <c r="H2">
        <v>377840</v>
      </c>
      <c r="I2">
        <v>272065</v>
      </c>
      <c r="J2">
        <v>26895</v>
      </c>
      <c r="K2">
        <v>51395</v>
      </c>
      <c r="L2">
        <v>17295</v>
      </c>
      <c r="M2">
        <v>6315</v>
      </c>
      <c r="N2">
        <v>3880</v>
      </c>
    </row>
    <row r="3" spans="1:14">
      <c r="A3">
        <v>6020001</v>
      </c>
      <c r="B3">
        <v>4277</v>
      </c>
      <c r="C3">
        <v>4318</v>
      </c>
      <c r="D3">
        <v>1872</v>
      </c>
      <c r="E3">
        <v>1835</v>
      </c>
      <c r="F3">
        <v>2338.8000000000002</v>
      </c>
      <c r="G3">
        <v>1.83</v>
      </c>
      <c r="H3">
        <v>2020</v>
      </c>
      <c r="I3">
        <v>1360</v>
      </c>
      <c r="J3">
        <v>120</v>
      </c>
      <c r="K3">
        <v>305</v>
      </c>
      <c r="L3">
        <v>110</v>
      </c>
      <c r="M3">
        <v>105</v>
      </c>
      <c r="N3">
        <v>20</v>
      </c>
    </row>
    <row r="4" spans="1:14">
      <c r="A4">
        <v>6020002</v>
      </c>
      <c r="B4">
        <v>5238</v>
      </c>
      <c r="C4">
        <v>5183</v>
      </c>
      <c r="D4">
        <v>2508</v>
      </c>
      <c r="E4">
        <v>2416</v>
      </c>
      <c r="F4">
        <v>2819</v>
      </c>
      <c r="G4">
        <v>1.86</v>
      </c>
      <c r="H4">
        <v>2920</v>
      </c>
      <c r="I4">
        <v>1865</v>
      </c>
      <c r="J4">
        <v>170</v>
      </c>
      <c r="K4">
        <v>535</v>
      </c>
      <c r="L4">
        <v>160</v>
      </c>
      <c r="M4">
        <v>140</v>
      </c>
      <c r="N4">
        <v>40</v>
      </c>
    </row>
    <row r="5" spans="1:14">
      <c r="A5">
        <v>6020003</v>
      </c>
      <c r="B5">
        <v>5163</v>
      </c>
      <c r="C5">
        <v>5094</v>
      </c>
      <c r="D5">
        <v>2680</v>
      </c>
      <c r="E5">
        <v>2510</v>
      </c>
      <c r="F5">
        <v>3656.8</v>
      </c>
      <c r="G5">
        <v>1.41</v>
      </c>
      <c r="H5">
        <v>2930</v>
      </c>
      <c r="I5">
        <v>1705</v>
      </c>
      <c r="J5">
        <v>165</v>
      </c>
      <c r="K5">
        <v>660</v>
      </c>
      <c r="L5">
        <v>225</v>
      </c>
      <c r="M5">
        <v>160</v>
      </c>
      <c r="N5">
        <v>25</v>
      </c>
    </row>
    <row r="6" spans="1:14">
      <c r="A6">
        <v>6020004.0099999998</v>
      </c>
      <c r="B6">
        <v>4745</v>
      </c>
      <c r="C6">
        <v>4623</v>
      </c>
      <c r="D6">
        <v>2346</v>
      </c>
      <c r="E6">
        <v>2285</v>
      </c>
      <c r="F6">
        <v>4241.8999999999996</v>
      </c>
      <c r="G6">
        <v>1.1200000000000001</v>
      </c>
      <c r="H6">
        <v>2620</v>
      </c>
      <c r="I6">
        <v>1710</v>
      </c>
      <c r="J6">
        <v>155</v>
      </c>
      <c r="K6">
        <v>480</v>
      </c>
      <c r="L6">
        <v>150</v>
      </c>
      <c r="M6">
        <v>95</v>
      </c>
      <c r="N6">
        <v>30</v>
      </c>
    </row>
    <row r="7" spans="1:14">
      <c r="A7">
        <v>6020004.0199999996</v>
      </c>
      <c r="B7">
        <v>3595</v>
      </c>
      <c r="C7">
        <v>3345</v>
      </c>
      <c r="D7">
        <v>1638</v>
      </c>
      <c r="E7">
        <v>1602</v>
      </c>
      <c r="F7">
        <v>1591.9</v>
      </c>
      <c r="G7">
        <v>2.2599999999999998</v>
      </c>
      <c r="H7">
        <v>1805</v>
      </c>
      <c r="I7">
        <v>1045</v>
      </c>
      <c r="J7">
        <v>165</v>
      </c>
      <c r="K7">
        <v>420</v>
      </c>
      <c r="L7">
        <v>145</v>
      </c>
      <c r="M7">
        <v>10</v>
      </c>
      <c r="N7">
        <v>15</v>
      </c>
    </row>
    <row r="8" spans="1:14">
      <c r="A8">
        <v>6020005</v>
      </c>
      <c r="B8">
        <v>5764</v>
      </c>
      <c r="C8">
        <v>5475</v>
      </c>
      <c r="D8">
        <v>2051</v>
      </c>
      <c r="E8">
        <v>2021</v>
      </c>
      <c r="F8">
        <v>2458.6999999999998</v>
      </c>
      <c r="G8">
        <v>2.34</v>
      </c>
      <c r="H8">
        <v>2575</v>
      </c>
      <c r="I8">
        <v>1975</v>
      </c>
      <c r="J8">
        <v>190</v>
      </c>
      <c r="K8">
        <v>260</v>
      </c>
      <c r="L8">
        <v>55</v>
      </c>
      <c r="M8">
        <v>75</v>
      </c>
      <c r="N8">
        <v>25</v>
      </c>
    </row>
    <row r="9" spans="1:14">
      <c r="A9">
        <v>6020006</v>
      </c>
      <c r="B9">
        <v>5324</v>
      </c>
      <c r="C9">
        <v>5132</v>
      </c>
      <c r="D9">
        <v>2845</v>
      </c>
      <c r="E9">
        <v>2735</v>
      </c>
      <c r="F9">
        <v>2340.3000000000002</v>
      </c>
      <c r="G9">
        <v>2.27</v>
      </c>
      <c r="H9">
        <v>2770</v>
      </c>
      <c r="I9">
        <v>2010</v>
      </c>
      <c r="J9">
        <v>145</v>
      </c>
      <c r="K9">
        <v>460</v>
      </c>
      <c r="L9">
        <v>85</v>
      </c>
      <c r="M9">
        <v>50</v>
      </c>
      <c r="N9">
        <v>20</v>
      </c>
    </row>
    <row r="10" spans="1:14">
      <c r="A10">
        <v>6020007</v>
      </c>
      <c r="B10">
        <v>3797</v>
      </c>
      <c r="C10">
        <v>3634</v>
      </c>
      <c r="D10">
        <v>1738</v>
      </c>
      <c r="E10">
        <v>1652</v>
      </c>
      <c r="F10">
        <v>1170.9000000000001</v>
      </c>
      <c r="G10">
        <v>3.24</v>
      </c>
      <c r="H10">
        <v>1575</v>
      </c>
      <c r="I10">
        <v>1140</v>
      </c>
      <c r="J10">
        <v>110</v>
      </c>
      <c r="K10">
        <v>170</v>
      </c>
      <c r="L10">
        <v>90</v>
      </c>
      <c r="M10">
        <v>55</v>
      </c>
      <c r="N10">
        <v>10</v>
      </c>
    </row>
    <row r="11" spans="1:14">
      <c r="A11">
        <v>6020008</v>
      </c>
      <c r="B11">
        <v>2975</v>
      </c>
      <c r="C11">
        <v>2958</v>
      </c>
      <c r="D11">
        <v>1164</v>
      </c>
      <c r="E11">
        <v>1156</v>
      </c>
      <c r="F11">
        <v>2658.1</v>
      </c>
      <c r="G11">
        <v>1.1200000000000001</v>
      </c>
      <c r="H11">
        <v>1670</v>
      </c>
      <c r="I11">
        <v>1275</v>
      </c>
      <c r="J11">
        <v>95</v>
      </c>
      <c r="K11">
        <v>110</v>
      </c>
      <c r="L11">
        <v>85</v>
      </c>
      <c r="M11">
        <v>90</v>
      </c>
      <c r="N11">
        <v>15</v>
      </c>
    </row>
    <row r="12" spans="1:14">
      <c r="A12">
        <v>6020009</v>
      </c>
      <c r="B12">
        <v>3081</v>
      </c>
      <c r="C12">
        <v>3076</v>
      </c>
      <c r="D12">
        <v>1235</v>
      </c>
      <c r="E12">
        <v>1225</v>
      </c>
      <c r="F12">
        <v>3130.5</v>
      </c>
      <c r="G12">
        <v>0.98</v>
      </c>
      <c r="H12">
        <v>1710</v>
      </c>
      <c r="I12">
        <v>1175</v>
      </c>
      <c r="J12">
        <v>115</v>
      </c>
      <c r="K12">
        <v>205</v>
      </c>
      <c r="L12">
        <v>70</v>
      </c>
      <c r="M12">
        <v>120</v>
      </c>
      <c r="N12">
        <v>30</v>
      </c>
    </row>
    <row r="13" spans="1:14">
      <c r="A13">
        <v>6020010</v>
      </c>
      <c r="B13">
        <v>5370</v>
      </c>
      <c r="C13">
        <v>5292</v>
      </c>
      <c r="D13">
        <v>2555</v>
      </c>
      <c r="E13">
        <v>2424</v>
      </c>
      <c r="F13">
        <v>3037.5</v>
      </c>
      <c r="G13">
        <v>1.77</v>
      </c>
      <c r="H13">
        <v>2950</v>
      </c>
      <c r="I13">
        <v>1940</v>
      </c>
      <c r="J13">
        <v>150</v>
      </c>
      <c r="K13">
        <v>475</v>
      </c>
      <c r="L13">
        <v>215</v>
      </c>
      <c r="M13">
        <v>130</v>
      </c>
      <c r="N13">
        <v>40</v>
      </c>
    </row>
    <row r="14" spans="1:14">
      <c r="A14">
        <v>6020011</v>
      </c>
      <c r="B14">
        <v>6461</v>
      </c>
      <c r="C14">
        <v>6247</v>
      </c>
      <c r="D14">
        <v>4476</v>
      </c>
      <c r="E14">
        <v>4181</v>
      </c>
      <c r="F14">
        <v>10497.2</v>
      </c>
      <c r="G14">
        <v>0.62</v>
      </c>
      <c r="H14">
        <v>3840</v>
      </c>
      <c r="I14">
        <v>2165</v>
      </c>
      <c r="J14">
        <v>105</v>
      </c>
      <c r="K14">
        <v>795</v>
      </c>
      <c r="L14">
        <v>595</v>
      </c>
      <c r="M14">
        <v>130</v>
      </c>
      <c r="N14">
        <v>50</v>
      </c>
    </row>
    <row r="15" spans="1:14">
      <c r="A15">
        <v>6020012</v>
      </c>
      <c r="B15">
        <v>4871</v>
      </c>
      <c r="C15">
        <v>4782</v>
      </c>
      <c r="D15">
        <v>3190</v>
      </c>
      <c r="E15">
        <v>3011</v>
      </c>
      <c r="F15">
        <v>5971.6</v>
      </c>
      <c r="G15">
        <v>0.82</v>
      </c>
      <c r="H15">
        <v>2875</v>
      </c>
      <c r="I15">
        <v>1215</v>
      </c>
      <c r="J15">
        <v>135</v>
      </c>
      <c r="K15">
        <v>775</v>
      </c>
      <c r="L15">
        <v>610</v>
      </c>
      <c r="M15">
        <v>110</v>
      </c>
      <c r="N15">
        <v>30</v>
      </c>
    </row>
    <row r="16" spans="1:14">
      <c r="A16">
        <v>6020013</v>
      </c>
      <c r="B16">
        <v>1673</v>
      </c>
      <c r="C16">
        <v>1495</v>
      </c>
      <c r="D16">
        <v>1385</v>
      </c>
      <c r="E16">
        <v>890</v>
      </c>
      <c r="F16">
        <v>1680.1</v>
      </c>
      <c r="G16">
        <v>1</v>
      </c>
      <c r="H16">
        <v>860</v>
      </c>
      <c r="I16">
        <v>245</v>
      </c>
      <c r="J16">
        <v>10</v>
      </c>
      <c r="K16">
        <v>220</v>
      </c>
      <c r="L16">
        <v>370</v>
      </c>
      <c r="M16">
        <v>0</v>
      </c>
      <c r="N16">
        <v>15</v>
      </c>
    </row>
    <row r="17" spans="1:14">
      <c r="A17">
        <v>6020014</v>
      </c>
      <c r="B17">
        <v>5921</v>
      </c>
      <c r="C17">
        <v>5539</v>
      </c>
      <c r="D17">
        <v>4327</v>
      </c>
      <c r="E17">
        <v>3977</v>
      </c>
      <c r="F17">
        <v>8616.1</v>
      </c>
      <c r="G17">
        <v>0.69</v>
      </c>
      <c r="H17">
        <v>3400</v>
      </c>
      <c r="I17">
        <v>1040</v>
      </c>
      <c r="J17">
        <v>130</v>
      </c>
      <c r="K17">
        <v>975</v>
      </c>
      <c r="L17">
        <v>1110</v>
      </c>
      <c r="M17">
        <v>130</v>
      </c>
      <c r="N17">
        <v>20</v>
      </c>
    </row>
    <row r="18" spans="1:14">
      <c r="A18">
        <v>6020015</v>
      </c>
      <c r="B18">
        <v>6056</v>
      </c>
      <c r="C18">
        <v>6125</v>
      </c>
      <c r="D18">
        <v>3704</v>
      </c>
      <c r="E18">
        <v>3417</v>
      </c>
      <c r="F18">
        <v>6274.3</v>
      </c>
      <c r="G18">
        <v>0.97</v>
      </c>
      <c r="H18">
        <v>3125</v>
      </c>
      <c r="I18">
        <v>1160</v>
      </c>
      <c r="J18">
        <v>105</v>
      </c>
      <c r="K18">
        <v>950</v>
      </c>
      <c r="L18">
        <v>635</v>
      </c>
      <c r="M18">
        <v>250</v>
      </c>
      <c r="N18">
        <v>20</v>
      </c>
    </row>
    <row r="19" spans="1:14">
      <c r="A19">
        <v>6020016</v>
      </c>
      <c r="B19">
        <v>2560</v>
      </c>
      <c r="C19">
        <v>2276</v>
      </c>
      <c r="D19">
        <v>1183</v>
      </c>
      <c r="E19">
        <v>1085</v>
      </c>
      <c r="F19">
        <v>5435.2</v>
      </c>
      <c r="G19">
        <v>0.47</v>
      </c>
      <c r="H19">
        <v>1255</v>
      </c>
      <c r="I19">
        <v>580</v>
      </c>
      <c r="J19">
        <v>60</v>
      </c>
      <c r="K19">
        <v>215</v>
      </c>
      <c r="L19">
        <v>195</v>
      </c>
      <c r="M19">
        <v>175</v>
      </c>
      <c r="N19">
        <v>25</v>
      </c>
    </row>
    <row r="20" spans="1:14">
      <c r="A20">
        <v>6020017</v>
      </c>
      <c r="B20">
        <v>3361</v>
      </c>
      <c r="C20">
        <v>3261</v>
      </c>
      <c r="D20">
        <v>1546</v>
      </c>
      <c r="E20">
        <v>1468</v>
      </c>
      <c r="F20">
        <v>5500.8</v>
      </c>
      <c r="G20">
        <v>0.61</v>
      </c>
      <c r="H20">
        <v>1940</v>
      </c>
      <c r="I20">
        <v>985</v>
      </c>
      <c r="J20">
        <v>105</v>
      </c>
      <c r="K20">
        <v>370</v>
      </c>
      <c r="L20">
        <v>240</v>
      </c>
      <c r="M20">
        <v>215</v>
      </c>
      <c r="N20">
        <v>20</v>
      </c>
    </row>
    <row r="21" spans="1:14">
      <c r="A21">
        <v>6020018</v>
      </c>
      <c r="B21">
        <v>2814</v>
      </c>
      <c r="C21">
        <v>2761</v>
      </c>
      <c r="D21">
        <v>1286</v>
      </c>
      <c r="E21">
        <v>1255</v>
      </c>
      <c r="F21">
        <v>3363.2</v>
      </c>
      <c r="G21">
        <v>0.84</v>
      </c>
      <c r="H21">
        <v>1540</v>
      </c>
      <c r="I21">
        <v>845</v>
      </c>
      <c r="J21">
        <v>85</v>
      </c>
      <c r="K21">
        <v>305</v>
      </c>
      <c r="L21">
        <v>150</v>
      </c>
      <c r="M21">
        <v>135</v>
      </c>
      <c r="N21">
        <v>15</v>
      </c>
    </row>
    <row r="22" spans="1:14">
      <c r="A22">
        <v>6020019</v>
      </c>
      <c r="B22">
        <v>3237</v>
      </c>
      <c r="C22">
        <v>3178</v>
      </c>
      <c r="D22">
        <v>1356</v>
      </c>
      <c r="E22">
        <v>1332</v>
      </c>
      <c r="F22">
        <v>1919.6</v>
      </c>
      <c r="G22">
        <v>1.69</v>
      </c>
      <c r="H22">
        <v>1735</v>
      </c>
      <c r="I22">
        <v>1130</v>
      </c>
      <c r="J22">
        <v>150</v>
      </c>
      <c r="K22">
        <v>295</v>
      </c>
      <c r="L22">
        <v>90</v>
      </c>
      <c r="M22">
        <v>50</v>
      </c>
      <c r="N22">
        <v>25</v>
      </c>
    </row>
    <row r="23" spans="1:14">
      <c r="A23">
        <v>6020020</v>
      </c>
      <c r="B23">
        <v>2495</v>
      </c>
      <c r="C23">
        <v>2448</v>
      </c>
      <c r="D23">
        <v>1091</v>
      </c>
      <c r="E23">
        <v>1061</v>
      </c>
      <c r="F23">
        <v>3653</v>
      </c>
      <c r="G23">
        <v>0.68</v>
      </c>
      <c r="H23">
        <v>1360</v>
      </c>
      <c r="I23">
        <v>785</v>
      </c>
      <c r="J23">
        <v>125</v>
      </c>
      <c r="K23">
        <v>265</v>
      </c>
      <c r="L23">
        <v>70</v>
      </c>
      <c r="M23">
        <v>100</v>
      </c>
      <c r="N23">
        <v>15</v>
      </c>
    </row>
    <row r="24" spans="1:14">
      <c r="A24">
        <v>6020021</v>
      </c>
      <c r="B24">
        <v>5968</v>
      </c>
      <c r="C24">
        <v>5731</v>
      </c>
      <c r="D24">
        <v>2592</v>
      </c>
      <c r="E24">
        <v>2261</v>
      </c>
      <c r="F24">
        <v>7026.1</v>
      </c>
      <c r="G24">
        <v>0.85</v>
      </c>
      <c r="H24">
        <v>2675</v>
      </c>
      <c r="I24">
        <v>1330</v>
      </c>
      <c r="J24">
        <v>240</v>
      </c>
      <c r="K24">
        <v>740</v>
      </c>
      <c r="L24">
        <v>255</v>
      </c>
      <c r="M24">
        <v>110</v>
      </c>
      <c r="N24">
        <v>0</v>
      </c>
    </row>
    <row r="25" spans="1:14">
      <c r="A25">
        <v>6020022</v>
      </c>
      <c r="B25">
        <v>4691</v>
      </c>
      <c r="C25">
        <v>4512</v>
      </c>
      <c r="D25">
        <v>2399</v>
      </c>
      <c r="E25">
        <v>2037</v>
      </c>
      <c r="F25">
        <v>8244.2999999999993</v>
      </c>
      <c r="G25">
        <v>0.56999999999999995</v>
      </c>
      <c r="H25">
        <v>1640</v>
      </c>
      <c r="I25">
        <v>550</v>
      </c>
      <c r="J25">
        <v>115</v>
      </c>
      <c r="K25">
        <v>625</v>
      </c>
      <c r="L25">
        <v>260</v>
      </c>
      <c r="M25">
        <v>80</v>
      </c>
      <c r="N25">
        <v>15</v>
      </c>
    </row>
    <row r="26" spans="1:14">
      <c r="A26">
        <v>6020023</v>
      </c>
      <c r="B26">
        <v>5332</v>
      </c>
      <c r="C26">
        <v>5231</v>
      </c>
      <c r="D26">
        <v>2953</v>
      </c>
      <c r="E26">
        <v>2669</v>
      </c>
      <c r="F26">
        <v>12229.4</v>
      </c>
      <c r="G26">
        <v>0.44</v>
      </c>
      <c r="H26">
        <v>1820</v>
      </c>
      <c r="I26">
        <v>560</v>
      </c>
      <c r="J26">
        <v>90</v>
      </c>
      <c r="K26">
        <v>640</v>
      </c>
      <c r="L26">
        <v>490</v>
      </c>
      <c r="M26">
        <v>20</v>
      </c>
      <c r="N26">
        <v>20</v>
      </c>
    </row>
    <row r="27" spans="1:14">
      <c r="A27">
        <v>6020024</v>
      </c>
      <c r="B27">
        <v>1107</v>
      </c>
      <c r="C27">
        <v>1163</v>
      </c>
      <c r="D27">
        <v>656</v>
      </c>
      <c r="E27">
        <v>520</v>
      </c>
      <c r="F27">
        <v>1118.5</v>
      </c>
      <c r="G27">
        <v>0.99</v>
      </c>
      <c r="H27">
        <v>545</v>
      </c>
      <c r="I27">
        <v>290</v>
      </c>
      <c r="J27">
        <v>0</v>
      </c>
      <c r="K27">
        <v>60</v>
      </c>
      <c r="L27">
        <v>170</v>
      </c>
      <c r="M27">
        <v>10</v>
      </c>
      <c r="N27">
        <v>10</v>
      </c>
    </row>
    <row r="28" spans="1:14">
      <c r="A28">
        <v>6020025</v>
      </c>
      <c r="B28">
        <v>3793</v>
      </c>
      <c r="C28">
        <v>3245</v>
      </c>
      <c r="D28">
        <v>1720</v>
      </c>
      <c r="E28">
        <v>1332</v>
      </c>
      <c r="F28">
        <v>3613.4</v>
      </c>
      <c r="G28">
        <v>1.05</v>
      </c>
      <c r="H28">
        <v>990</v>
      </c>
      <c r="I28">
        <v>390</v>
      </c>
      <c r="J28">
        <v>60</v>
      </c>
      <c r="K28">
        <v>245</v>
      </c>
      <c r="L28">
        <v>260</v>
      </c>
      <c r="M28">
        <v>40</v>
      </c>
      <c r="N28">
        <v>0</v>
      </c>
    </row>
    <row r="29" spans="1:14">
      <c r="A29">
        <v>6020026</v>
      </c>
      <c r="B29">
        <v>2061</v>
      </c>
      <c r="C29">
        <v>1838</v>
      </c>
      <c r="D29">
        <v>953</v>
      </c>
      <c r="E29">
        <v>744</v>
      </c>
      <c r="F29">
        <v>3573.8</v>
      </c>
      <c r="G29">
        <v>0.57999999999999996</v>
      </c>
      <c r="H29">
        <v>565</v>
      </c>
      <c r="I29">
        <v>200</v>
      </c>
      <c r="J29">
        <v>75</v>
      </c>
      <c r="K29">
        <v>190</v>
      </c>
      <c r="L29">
        <v>95</v>
      </c>
      <c r="M29">
        <v>0</v>
      </c>
      <c r="N29">
        <v>0</v>
      </c>
    </row>
    <row r="30" spans="1:14">
      <c r="A30">
        <v>6020027</v>
      </c>
      <c r="B30">
        <v>1425</v>
      </c>
      <c r="C30">
        <v>1409</v>
      </c>
      <c r="D30">
        <v>671</v>
      </c>
      <c r="E30">
        <v>568</v>
      </c>
      <c r="F30">
        <v>2369.5</v>
      </c>
      <c r="G30">
        <v>0.6</v>
      </c>
      <c r="H30">
        <v>695</v>
      </c>
      <c r="I30">
        <v>340</v>
      </c>
      <c r="J30">
        <v>90</v>
      </c>
      <c r="K30">
        <v>150</v>
      </c>
      <c r="L30">
        <v>115</v>
      </c>
      <c r="M30">
        <v>0</v>
      </c>
      <c r="N30">
        <v>0</v>
      </c>
    </row>
    <row r="31" spans="1:14">
      <c r="A31">
        <v>6020028</v>
      </c>
      <c r="B31">
        <v>5038</v>
      </c>
      <c r="C31">
        <v>4868</v>
      </c>
      <c r="D31">
        <v>2060</v>
      </c>
      <c r="E31">
        <v>1793</v>
      </c>
      <c r="F31">
        <v>8876</v>
      </c>
      <c r="G31">
        <v>0.56999999999999995</v>
      </c>
      <c r="H31">
        <v>2255</v>
      </c>
      <c r="I31">
        <v>905</v>
      </c>
      <c r="J31">
        <v>265</v>
      </c>
      <c r="K31">
        <v>735</v>
      </c>
      <c r="L31">
        <v>260</v>
      </c>
      <c r="M31">
        <v>65</v>
      </c>
      <c r="N31">
        <v>25</v>
      </c>
    </row>
    <row r="32" spans="1:14">
      <c r="A32">
        <v>6020029</v>
      </c>
      <c r="B32">
        <v>5271</v>
      </c>
      <c r="C32">
        <v>5172</v>
      </c>
      <c r="D32">
        <v>1920</v>
      </c>
      <c r="E32">
        <v>1816</v>
      </c>
      <c r="F32">
        <v>7552.7</v>
      </c>
      <c r="G32">
        <v>0.7</v>
      </c>
      <c r="H32">
        <v>2450</v>
      </c>
      <c r="I32">
        <v>1285</v>
      </c>
      <c r="J32">
        <v>355</v>
      </c>
      <c r="K32">
        <v>635</v>
      </c>
      <c r="L32">
        <v>125</v>
      </c>
      <c r="M32">
        <v>30</v>
      </c>
      <c r="N32">
        <v>15</v>
      </c>
    </row>
    <row r="33" spans="1:14">
      <c r="A33">
        <v>6020030</v>
      </c>
      <c r="B33">
        <v>3886</v>
      </c>
      <c r="C33">
        <v>3867</v>
      </c>
      <c r="D33">
        <v>1484</v>
      </c>
      <c r="E33">
        <v>1455</v>
      </c>
      <c r="F33">
        <v>3882.5</v>
      </c>
      <c r="G33">
        <v>1</v>
      </c>
      <c r="H33">
        <v>2215</v>
      </c>
      <c r="I33">
        <v>1295</v>
      </c>
      <c r="J33">
        <v>315</v>
      </c>
      <c r="K33">
        <v>415</v>
      </c>
      <c r="L33">
        <v>125</v>
      </c>
      <c r="M33">
        <v>60</v>
      </c>
      <c r="N33">
        <v>10</v>
      </c>
    </row>
    <row r="34" spans="1:14">
      <c r="A34">
        <v>6020031</v>
      </c>
      <c r="B34">
        <v>2408</v>
      </c>
      <c r="C34">
        <v>2278</v>
      </c>
      <c r="D34">
        <v>950</v>
      </c>
      <c r="E34">
        <v>937</v>
      </c>
      <c r="F34">
        <v>929.6</v>
      </c>
      <c r="G34">
        <v>2.59</v>
      </c>
      <c r="H34">
        <v>1210</v>
      </c>
      <c r="I34">
        <v>815</v>
      </c>
      <c r="J34">
        <v>140</v>
      </c>
      <c r="K34">
        <v>165</v>
      </c>
      <c r="L34">
        <v>40</v>
      </c>
      <c r="M34">
        <v>15</v>
      </c>
      <c r="N34">
        <v>35</v>
      </c>
    </row>
    <row r="35" spans="1:14">
      <c r="A35">
        <v>6020032</v>
      </c>
      <c r="B35">
        <v>6384</v>
      </c>
      <c r="C35">
        <v>5806</v>
      </c>
      <c r="D35">
        <v>2371</v>
      </c>
      <c r="E35">
        <v>2209</v>
      </c>
      <c r="F35">
        <v>2931.4</v>
      </c>
      <c r="G35">
        <v>2.1800000000000002</v>
      </c>
      <c r="H35">
        <v>2640</v>
      </c>
      <c r="I35">
        <v>1610</v>
      </c>
      <c r="J35">
        <v>325</v>
      </c>
      <c r="K35">
        <v>565</v>
      </c>
      <c r="L35">
        <v>100</v>
      </c>
      <c r="M35">
        <v>20</v>
      </c>
      <c r="N35">
        <v>15</v>
      </c>
    </row>
    <row r="36" spans="1:14">
      <c r="A36">
        <v>6020033</v>
      </c>
      <c r="B36">
        <v>1013</v>
      </c>
      <c r="C36">
        <v>991</v>
      </c>
      <c r="D36">
        <v>353</v>
      </c>
      <c r="E36">
        <v>300</v>
      </c>
      <c r="F36">
        <v>1063.3</v>
      </c>
      <c r="G36">
        <v>0.95</v>
      </c>
      <c r="H36">
        <v>270</v>
      </c>
      <c r="I36">
        <v>170</v>
      </c>
      <c r="J36">
        <v>55</v>
      </c>
      <c r="K36">
        <v>35</v>
      </c>
      <c r="L36">
        <v>0</v>
      </c>
      <c r="M36">
        <v>0</v>
      </c>
      <c r="N36">
        <v>0</v>
      </c>
    </row>
    <row r="37" spans="1:14">
      <c r="A37">
        <v>6020034</v>
      </c>
      <c r="B37">
        <v>2781</v>
      </c>
      <c r="C37">
        <v>2658</v>
      </c>
      <c r="D37">
        <v>1158</v>
      </c>
      <c r="E37">
        <v>998</v>
      </c>
      <c r="F37">
        <v>3680</v>
      </c>
      <c r="G37">
        <v>0.76</v>
      </c>
      <c r="H37">
        <v>615</v>
      </c>
      <c r="I37">
        <v>245</v>
      </c>
      <c r="J37">
        <v>85</v>
      </c>
      <c r="K37">
        <v>185</v>
      </c>
      <c r="L37">
        <v>65</v>
      </c>
      <c r="M37">
        <v>15</v>
      </c>
      <c r="N37">
        <v>10</v>
      </c>
    </row>
    <row r="38" spans="1:14">
      <c r="A38">
        <v>6020035</v>
      </c>
      <c r="B38">
        <v>1808</v>
      </c>
      <c r="C38">
        <v>1848</v>
      </c>
      <c r="D38">
        <v>715</v>
      </c>
      <c r="E38">
        <v>594</v>
      </c>
      <c r="F38">
        <v>3447.1</v>
      </c>
      <c r="G38">
        <v>0.52</v>
      </c>
      <c r="H38">
        <v>490</v>
      </c>
      <c r="I38">
        <v>280</v>
      </c>
      <c r="J38">
        <v>30</v>
      </c>
      <c r="K38">
        <v>120</v>
      </c>
      <c r="L38">
        <v>25</v>
      </c>
      <c r="M38">
        <v>35</v>
      </c>
      <c r="N38">
        <v>10</v>
      </c>
    </row>
    <row r="39" spans="1:14">
      <c r="A39">
        <v>6020036</v>
      </c>
      <c r="B39">
        <v>740</v>
      </c>
      <c r="C39">
        <v>801</v>
      </c>
      <c r="D39">
        <v>437</v>
      </c>
      <c r="E39">
        <v>345</v>
      </c>
      <c r="F39">
        <v>1354.3</v>
      </c>
      <c r="G39">
        <v>0.55000000000000004</v>
      </c>
      <c r="H39">
        <v>215</v>
      </c>
      <c r="I39">
        <v>115</v>
      </c>
      <c r="J39">
        <v>25</v>
      </c>
      <c r="K39">
        <v>45</v>
      </c>
      <c r="L39">
        <v>10</v>
      </c>
      <c r="M39">
        <v>10</v>
      </c>
      <c r="N39">
        <v>0</v>
      </c>
    </row>
    <row r="40" spans="1:14">
      <c r="A40">
        <v>6020037</v>
      </c>
      <c r="B40">
        <v>3521</v>
      </c>
      <c r="C40">
        <v>3368</v>
      </c>
      <c r="D40">
        <v>1406</v>
      </c>
      <c r="E40">
        <v>1357</v>
      </c>
      <c r="F40">
        <v>1574.8</v>
      </c>
      <c r="G40">
        <v>2.2400000000000002</v>
      </c>
      <c r="H40">
        <v>1680</v>
      </c>
      <c r="I40">
        <v>1180</v>
      </c>
      <c r="J40">
        <v>120</v>
      </c>
      <c r="K40">
        <v>265</v>
      </c>
      <c r="L40">
        <v>65</v>
      </c>
      <c r="M40">
        <v>15</v>
      </c>
      <c r="N40">
        <v>40</v>
      </c>
    </row>
    <row r="41" spans="1:14">
      <c r="A41">
        <v>6020038</v>
      </c>
      <c r="B41">
        <v>5609</v>
      </c>
      <c r="C41">
        <v>5706</v>
      </c>
      <c r="D41">
        <v>2653</v>
      </c>
      <c r="E41">
        <v>2506</v>
      </c>
      <c r="F41">
        <v>4151.3999999999996</v>
      </c>
      <c r="G41">
        <v>1.35</v>
      </c>
      <c r="H41">
        <v>2615</v>
      </c>
      <c r="I41">
        <v>1665</v>
      </c>
      <c r="J41">
        <v>200</v>
      </c>
      <c r="K41">
        <v>590</v>
      </c>
      <c r="L41">
        <v>90</v>
      </c>
      <c r="M41">
        <v>40</v>
      </c>
      <c r="N41">
        <v>20</v>
      </c>
    </row>
    <row r="42" spans="1:14">
      <c r="A42">
        <v>6020039</v>
      </c>
      <c r="B42">
        <v>3644</v>
      </c>
      <c r="C42">
        <v>3705</v>
      </c>
      <c r="D42">
        <v>1677</v>
      </c>
      <c r="E42">
        <v>1571</v>
      </c>
      <c r="F42">
        <v>3916.2</v>
      </c>
      <c r="G42">
        <v>0.93</v>
      </c>
      <c r="H42">
        <v>1720</v>
      </c>
      <c r="I42">
        <v>1090</v>
      </c>
      <c r="J42">
        <v>90</v>
      </c>
      <c r="K42">
        <v>395</v>
      </c>
      <c r="L42">
        <v>60</v>
      </c>
      <c r="M42">
        <v>55</v>
      </c>
      <c r="N42">
        <v>35</v>
      </c>
    </row>
    <row r="43" spans="1:14">
      <c r="A43">
        <v>6020040</v>
      </c>
      <c r="B43">
        <v>1939</v>
      </c>
      <c r="C43">
        <v>2027</v>
      </c>
      <c r="D43">
        <v>822</v>
      </c>
      <c r="E43">
        <v>791</v>
      </c>
      <c r="F43">
        <v>3320.8</v>
      </c>
      <c r="G43">
        <v>0.57999999999999996</v>
      </c>
      <c r="H43">
        <v>1010</v>
      </c>
      <c r="I43">
        <v>695</v>
      </c>
      <c r="J43">
        <v>105</v>
      </c>
      <c r="K43">
        <v>140</v>
      </c>
      <c r="L43">
        <v>40</v>
      </c>
      <c r="M43">
        <v>25</v>
      </c>
      <c r="N43">
        <v>10</v>
      </c>
    </row>
    <row r="44" spans="1:14">
      <c r="A44">
        <v>6020041</v>
      </c>
      <c r="B44">
        <v>3602</v>
      </c>
      <c r="C44">
        <v>3700</v>
      </c>
      <c r="D44">
        <v>1588</v>
      </c>
      <c r="E44">
        <v>1499</v>
      </c>
      <c r="F44">
        <v>3499.1</v>
      </c>
      <c r="G44">
        <v>1.03</v>
      </c>
      <c r="H44">
        <v>1760</v>
      </c>
      <c r="I44">
        <v>1170</v>
      </c>
      <c r="J44">
        <v>100</v>
      </c>
      <c r="K44">
        <v>325</v>
      </c>
      <c r="L44">
        <v>65</v>
      </c>
      <c r="M44">
        <v>85</v>
      </c>
      <c r="N44">
        <v>10</v>
      </c>
    </row>
    <row r="45" spans="1:14">
      <c r="A45">
        <v>6020042</v>
      </c>
      <c r="B45">
        <v>2699</v>
      </c>
      <c r="C45">
        <v>2700</v>
      </c>
      <c r="D45">
        <v>1211</v>
      </c>
      <c r="E45">
        <v>1018</v>
      </c>
      <c r="F45">
        <v>5655.9</v>
      </c>
      <c r="G45">
        <v>0.48</v>
      </c>
      <c r="H45">
        <v>920</v>
      </c>
      <c r="I45">
        <v>495</v>
      </c>
      <c r="J45">
        <v>60</v>
      </c>
      <c r="K45">
        <v>310</v>
      </c>
      <c r="L45">
        <v>30</v>
      </c>
      <c r="M45">
        <v>10</v>
      </c>
      <c r="N45">
        <v>10</v>
      </c>
    </row>
    <row r="46" spans="1:14">
      <c r="A46">
        <v>6020043</v>
      </c>
      <c r="B46">
        <v>4119</v>
      </c>
      <c r="C46">
        <v>4324</v>
      </c>
      <c r="D46">
        <v>2041</v>
      </c>
      <c r="E46">
        <v>1613</v>
      </c>
      <c r="F46">
        <v>3259.2</v>
      </c>
      <c r="G46">
        <v>1.26</v>
      </c>
      <c r="H46">
        <v>1195</v>
      </c>
      <c r="I46">
        <v>640</v>
      </c>
      <c r="J46">
        <v>160</v>
      </c>
      <c r="K46">
        <v>340</v>
      </c>
      <c r="L46">
        <v>10</v>
      </c>
      <c r="M46">
        <v>30</v>
      </c>
      <c r="N46">
        <v>15</v>
      </c>
    </row>
    <row r="47" spans="1:14">
      <c r="A47">
        <v>6020044</v>
      </c>
      <c r="B47">
        <v>2751</v>
      </c>
      <c r="C47">
        <v>2660</v>
      </c>
      <c r="D47">
        <v>1080</v>
      </c>
      <c r="E47">
        <v>990</v>
      </c>
      <c r="F47">
        <v>2727.8</v>
      </c>
      <c r="G47">
        <v>1.01</v>
      </c>
      <c r="H47">
        <v>1150</v>
      </c>
      <c r="I47">
        <v>695</v>
      </c>
      <c r="J47">
        <v>140</v>
      </c>
      <c r="K47">
        <v>230</v>
      </c>
      <c r="L47">
        <v>50</v>
      </c>
      <c r="M47">
        <v>20</v>
      </c>
      <c r="N47">
        <v>15</v>
      </c>
    </row>
    <row r="48" spans="1:14">
      <c r="A48">
        <v>6020045</v>
      </c>
      <c r="B48">
        <v>6274</v>
      </c>
      <c r="C48">
        <v>6144</v>
      </c>
      <c r="D48">
        <v>2481</v>
      </c>
      <c r="E48">
        <v>2179</v>
      </c>
      <c r="F48">
        <v>5967.3</v>
      </c>
      <c r="G48">
        <v>1.05</v>
      </c>
      <c r="H48">
        <v>2410</v>
      </c>
      <c r="I48">
        <v>1430</v>
      </c>
      <c r="J48">
        <v>295</v>
      </c>
      <c r="K48">
        <v>560</v>
      </c>
      <c r="L48">
        <v>80</v>
      </c>
      <c r="M48">
        <v>25</v>
      </c>
      <c r="N48">
        <v>25</v>
      </c>
    </row>
    <row r="49" spans="1:14">
      <c r="A49">
        <v>6020046</v>
      </c>
      <c r="B49">
        <v>2558</v>
      </c>
      <c r="C49">
        <v>2578</v>
      </c>
      <c r="D49">
        <v>1056</v>
      </c>
      <c r="E49">
        <v>973</v>
      </c>
      <c r="F49">
        <v>5095.6000000000004</v>
      </c>
      <c r="G49">
        <v>0.5</v>
      </c>
      <c r="H49">
        <v>1150</v>
      </c>
      <c r="I49">
        <v>695</v>
      </c>
      <c r="J49">
        <v>135</v>
      </c>
      <c r="K49">
        <v>230</v>
      </c>
      <c r="L49">
        <v>65</v>
      </c>
      <c r="M49">
        <v>15</v>
      </c>
      <c r="N49">
        <v>10</v>
      </c>
    </row>
    <row r="50" spans="1:14">
      <c r="A50">
        <v>6020047</v>
      </c>
      <c r="B50">
        <v>4779</v>
      </c>
      <c r="C50">
        <v>4590</v>
      </c>
      <c r="D50">
        <v>1913</v>
      </c>
      <c r="E50">
        <v>1824</v>
      </c>
      <c r="F50">
        <v>4335.1000000000004</v>
      </c>
      <c r="G50">
        <v>1.1000000000000001</v>
      </c>
      <c r="H50">
        <v>2425</v>
      </c>
      <c r="I50">
        <v>1675</v>
      </c>
      <c r="J50">
        <v>240</v>
      </c>
      <c r="K50">
        <v>420</v>
      </c>
      <c r="L50">
        <v>30</v>
      </c>
      <c r="M50">
        <v>35</v>
      </c>
      <c r="N50">
        <v>30</v>
      </c>
    </row>
    <row r="51" spans="1:14">
      <c r="A51">
        <v>6020048</v>
      </c>
      <c r="B51">
        <v>5277</v>
      </c>
      <c r="C51">
        <v>5034</v>
      </c>
      <c r="D51">
        <v>1912</v>
      </c>
      <c r="E51">
        <v>1842</v>
      </c>
      <c r="F51">
        <v>4848.3999999999996</v>
      </c>
      <c r="G51">
        <v>1.0900000000000001</v>
      </c>
      <c r="H51">
        <v>2705</v>
      </c>
      <c r="I51">
        <v>1775</v>
      </c>
      <c r="J51">
        <v>340</v>
      </c>
      <c r="K51">
        <v>505</v>
      </c>
      <c r="L51">
        <v>35</v>
      </c>
      <c r="M51">
        <v>15</v>
      </c>
      <c r="N51">
        <v>40</v>
      </c>
    </row>
    <row r="52" spans="1:14">
      <c r="A52">
        <v>6020049</v>
      </c>
      <c r="B52">
        <v>3093</v>
      </c>
      <c r="C52">
        <v>2887</v>
      </c>
      <c r="D52">
        <v>1081</v>
      </c>
      <c r="E52">
        <v>1067</v>
      </c>
      <c r="F52">
        <v>3210.2</v>
      </c>
      <c r="G52">
        <v>0.96</v>
      </c>
      <c r="H52">
        <v>1545</v>
      </c>
      <c r="I52">
        <v>1120</v>
      </c>
      <c r="J52">
        <v>195</v>
      </c>
      <c r="K52">
        <v>160</v>
      </c>
      <c r="L52">
        <v>65</v>
      </c>
      <c r="M52">
        <v>0</v>
      </c>
      <c r="N52">
        <v>0</v>
      </c>
    </row>
    <row r="53" spans="1:14">
      <c r="A53">
        <v>6020050.0099999998</v>
      </c>
      <c r="B53">
        <v>3149</v>
      </c>
      <c r="C53">
        <v>2949</v>
      </c>
      <c r="D53">
        <v>1143</v>
      </c>
      <c r="E53">
        <v>1109</v>
      </c>
      <c r="F53">
        <v>825.2</v>
      </c>
      <c r="G53">
        <v>3.82</v>
      </c>
      <c r="H53">
        <v>1195</v>
      </c>
      <c r="I53">
        <v>765</v>
      </c>
      <c r="J53">
        <v>145</v>
      </c>
      <c r="K53">
        <v>210</v>
      </c>
      <c r="L53">
        <v>60</v>
      </c>
      <c r="M53">
        <v>10</v>
      </c>
      <c r="N53">
        <v>0</v>
      </c>
    </row>
    <row r="54" spans="1:14">
      <c r="A54">
        <v>6020050.0199999996</v>
      </c>
      <c r="B54">
        <v>4690</v>
      </c>
      <c r="C54">
        <v>3893</v>
      </c>
      <c r="D54">
        <v>1684</v>
      </c>
      <c r="E54">
        <v>1528</v>
      </c>
      <c r="F54">
        <v>1998.5</v>
      </c>
      <c r="G54">
        <v>2.35</v>
      </c>
      <c r="H54">
        <v>2390</v>
      </c>
      <c r="I54">
        <v>1480</v>
      </c>
      <c r="J54">
        <v>365</v>
      </c>
      <c r="K54">
        <v>460</v>
      </c>
      <c r="L54">
        <v>60</v>
      </c>
      <c r="M54">
        <v>10</v>
      </c>
      <c r="N54">
        <v>15</v>
      </c>
    </row>
    <row r="55" spans="1:14">
      <c r="A55">
        <v>6020051.0099999998</v>
      </c>
      <c r="B55">
        <v>5475</v>
      </c>
      <c r="C55">
        <v>4218</v>
      </c>
      <c r="D55">
        <v>1805</v>
      </c>
      <c r="E55">
        <v>1552</v>
      </c>
      <c r="F55">
        <v>614.20000000000005</v>
      </c>
      <c r="G55">
        <v>8.91</v>
      </c>
      <c r="H55">
        <v>3135</v>
      </c>
      <c r="I55">
        <v>2350</v>
      </c>
      <c r="J55">
        <v>340</v>
      </c>
      <c r="K55">
        <v>345</v>
      </c>
      <c r="L55">
        <v>40</v>
      </c>
      <c r="M55">
        <v>10</v>
      </c>
      <c r="N55">
        <v>55</v>
      </c>
    </row>
    <row r="56" spans="1:14">
      <c r="A56">
        <v>6020051.0199999996</v>
      </c>
      <c r="B56">
        <v>6569</v>
      </c>
      <c r="C56">
        <v>6746</v>
      </c>
      <c r="D56">
        <v>1927</v>
      </c>
      <c r="E56">
        <v>1908</v>
      </c>
      <c r="F56">
        <v>2529.1</v>
      </c>
      <c r="G56">
        <v>2.6</v>
      </c>
      <c r="H56">
        <v>3695</v>
      </c>
      <c r="I56">
        <v>2725</v>
      </c>
      <c r="J56">
        <v>435</v>
      </c>
      <c r="K56">
        <v>440</v>
      </c>
      <c r="L56">
        <v>60</v>
      </c>
      <c r="M56">
        <v>20</v>
      </c>
      <c r="N56">
        <v>20</v>
      </c>
    </row>
    <row r="57" spans="1:14">
      <c r="A57">
        <v>6020051.0300000003</v>
      </c>
      <c r="B57">
        <v>6293</v>
      </c>
      <c r="C57">
        <v>6347</v>
      </c>
      <c r="D57">
        <v>1875</v>
      </c>
      <c r="E57">
        <v>1847</v>
      </c>
      <c r="F57">
        <v>4659.8</v>
      </c>
      <c r="G57">
        <v>1.35</v>
      </c>
      <c r="H57">
        <v>2825</v>
      </c>
      <c r="I57">
        <v>1955</v>
      </c>
      <c r="J57">
        <v>410</v>
      </c>
      <c r="K57">
        <v>370</v>
      </c>
      <c r="L57">
        <v>55</v>
      </c>
      <c r="M57">
        <v>0</v>
      </c>
      <c r="N57">
        <v>20</v>
      </c>
    </row>
    <row r="58" spans="1:14">
      <c r="A58">
        <v>6020052</v>
      </c>
      <c r="B58">
        <v>0</v>
      </c>
      <c r="C58">
        <v>0</v>
      </c>
      <c r="D58">
        <v>0</v>
      </c>
      <c r="E58">
        <v>0</v>
      </c>
      <c r="F58">
        <v>0</v>
      </c>
      <c r="G58">
        <v>0.86</v>
      </c>
    </row>
    <row r="59" spans="1:14">
      <c r="A59">
        <v>6020100.0099999998</v>
      </c>
      <c r="B59">
        <v>7015</v>
      </c>
      <c r="C59">
        <v>6092</v>
      </c>
      <c r="D59">
        <v>2334</v>
      </c>
      <c r="E59">
        <v>2320</v>
      </c>
      <c r="F59">
        <v>2907.5</v>
      </c>
      <c r="G59">
        <v>2.41</v>
      </c>
      <c r="H59">
        <v>3800</v>
      </c>
      <c r="I59">
        <v>3075</v>
      </c>
      <c r="J59">
        <v>235</v>
      </c>
      <c r="K59">
        <v>375</v>
      </c>
      <c r="L59">
        <v>25</v>
      </c>
      <c r="M59">
        <v>40</v>
      </c>
      <c r="N59">
        <v>50</v>
      </c>
    </row>
    <row r="60" spans="1:14">
      <c r="A60">
        <v>6020100.0199999996</v>
      </c>
      <c r="B60">
        <v>1775</v>
      </c>
      <c r="C60">
        <v>1794</v>
      </c>
      <c r="D60">
        <v>623</v>
      </c>
      <c r="E60">
        <v>604</v>
      </c>
      <c r="F60">
        <v>54.2</v>
      </c>
      <c r="G60">
        <v>32.770000000000003</v>
      </c>
      <c r="H60">
        <v>840</v>
      </c>
      <c r="I60">
        <v>755</v>
      </c>
      <c r="J60">
        <v>25</v>
      </c>
      <c r="K60">
        <v>10</v>
      </c>
      <c r="L60">
        <v>40</v>
      </c>
      <c r="M60">
        <v>10</v>
      </c>
      <c r="N60">
        <v>10</v>
      </c>
    </row>
    <row r="61" spans="1:14">
      <c r="A61">
        <v>6020100.0499999998</v>
      </c>
      <c r="B61">
        <v>4455</v>
      </c>
      <c r="C61">
        <v>4347</v>
      </c>
      <c r="D61">
        <v>1876</v>
      </c>
      <c r="E61">
        <v>1829</v>
      </c>
      <c r="F61">
        <v>3196.3</v>
      </c>
      <c r="G61">
        <v>1.39</v>
      </c>
      <c r="H61">
        <v>2425</v>
      </c>
      <c r="I61">
        <v>1795</v>
      </c>
      <c r="J61">
        <v>180</v>
      </c>
      <c r="K61">
        <v>355</v>
      </c>
      <c r="L61">
        <v>45</v>
      </c>
      <c r="M61">
        <v>20</v>
      </c>
      <c r="N61">
        <v>35</v>
      </c>
    </row>
    <row r="62" spans="1:14">
      <c r="A62">
        <v>6020100.0599999996</v>
      </c>
      <c r="B62">
        <v>4432</v>
      </c>
      <c r="C62">
        <v>3926</v>
      </c>
      <c r="D62">
        <v>1852</v>
      </c>
      <c r="E62">
        <v>1813</v>
      </c>
      <c r="F62">
        <v>1919.1</v>
      </c>
      <c r="G62">
        <v>2.31</v>
      </c>
      <c r="H62">
        <v>2055</v>
      </c>
      <c r="I62">
        <v>1610</v>
      </c>
      <c r="J62">
        <v>115</v>
      </c>
      <c r="K62">
        <v>245</v>
      </c>
      <c r="L62">
        <v>50</v>
      </c>
      <c r="M62">
        <v>20</v>
      </c>
      <c r="N62">
        <v>20</v>
      </c>
    </row>
    <row r="63" spans="1:14">
      <c r="A63">
        <v>6020100.0700000003</v>
      </c>
      <c r="B63">
        <v>5122</v>
      </c>
      <c r="C63">
        <v>5218</v>
      </c>
      <c r="D63">
        <v>2086</v>
      </c>
      <c r="E63">
        <v>2058</v>
      </c>
      <c r="F63">
        <v>3628.5</v>
      </c>
      <c r="G63">
        <v>1.41</v>
      </c>
      <c r="H63">
        <v>2435</v>
      </c>
      <c r="I63">
        <v>1835</v>
      </c>
      <c r="J63">
        <v>180</v>
      </c>
      <c r="K63">
        <v>280</v>
      </c>
      <c r="L63">
        <v>85</v>
      </c>
      <c r="M63">
        <v>10</v>
      </c>
      <c r="N63">
        <v>35</v>
      </c>
    </row>
    <row r="64" spans="1:14">
      <c r="A64">
        <v>6020100.0800000001</v>
      </c>
      <c r="B64">
        <v>8912</v>
      </c>
      <c r="C64">
        <v>7729</v>
      </c>
      <c r="D64">
        <v>3256</v>
      </c>
      <c r="E64">
        <v>3172</v>
      </c>
      <c r="F64">
        <v>1935.4</v>
      </c>
      <c r="G64">
        <v>4.5999999999999996</v>
      </c>
      <c r="H64">
        <v>4640</v>
      </c>
      <c r="I64">
        <v>3770</v>
      </c>
      <c r="J64">
        <v>345</v>
      </c>
      <c r="K64">
        <v>390</v>
      </c>
      <c r="L64">
        <v>55</v>
      </c>
      <c r="M64">
        <v>40</v>
      </c>
      <c r="N64">
        <v>25</v>
      </c>
    </row>
    <row r="65" spans="1:14">
      <c r="A65">
        <v>6020101.0099999998</v>
      </c>
      <c r="B65">
        <v>5907</v>
      </c>
      <c r="C65">
        <v>5814</v>
      </c>
      <c r="D65">
        <v>2486</v>
      </c>
      <c r="E65">
        <v>2428</v>
      </c>
      <c r="F65">
        <v>1891</v>
      </c>
      <c r="G65">
        <v>3.12</v>
      </c>
      <c r="H65">
        <v>2845</v>
      </c>
      <c r="I65">
        <v>2145</v>
      </c>
      <c r="J65">
        <v>130</v>
      </c>
      <c r="K65">
        <v>330</v>
      </c>
      <c r="L65">
        <v>130</v>
      </c>
      <c r="M65">
        <v>80</v>
      </c>
      <c r="N65">
        <v>25</v>
      </c>
    </row>
    <row r="66" spans="1:14">
      <c r="A66">
        <v>6020101.0199999996</v>
      </c>
      <c r="B66">
        <v>4560</v>
      </c>
      <c r="C66">
        <v>4702</v>
      </c>
      <c r="D66">
        <v>1617</v>
      </c>
      <c r="E66">
        <v>1603</v>
      </c>
      <c r="F66">
        <v>2027.4</v>
      </c>
      <c r="G66">
        <v>2.25</v>
      </c>
      <c r="H66">
        <v>2200</v>
      </c>
      <c r="I66">
        <v>1720</v>
      </c>
      <c r="J66">
        <v>140</v>
      </c>
      <c r="K66">
        <v>215</v>
      </c>
      <c r="L66">
        <v>75</v>
      </c>
      <c r="M66">
        <v>40</v>
      </c>
      <c r="N66">
        <v>15</v>
      </c>
    </row>
    <row r="67" spans="1:14">
      <c r="A67">
        <v>6020102.0099999998</v>
      </c>
      <c r="B67">
        <v>5079</v>
      </c>
      <c r="C67">
        <v>5360</v>
      </c>
      <c r="D67">
        <v>2158</v>
      </c>
      <c r="E67">
        <v>2095</v>
      </c>
      <c r="F67">
        <v>2430.8000000000002</v>
      </c>
      <c r="G67">
        <v>2.09</v>
      </c>
      <c r="H67">
        <v>2095</v>
      </c>
      <c r="I67">
        <v>1500</v>
      </c>
      <c r="J67">
        <v>110</v>
      </c>
      <c r="K67">
        <v>365</v>
      </c>
      <c r="L67">
        <v>80</v>
      </c>
      <c r="M67">
        <v>25</v>
      </c>
      <c r="N67">
        <v>20</v>
      </c>
    </row>
    <row r="68" spans="1:14">
      <c r="A68">
        <v>6020102.0199999996</v>
      </c>
      <c r="B68">
        <v>3694</v>
      </c>
      <c r="C68">
        <v>3563</v>
      </c>
      <c r="D68">
        <v>1825</v>
      </c>
      <c r="E68">
        <v>1791</v>
      </c>
      <c r="F68">
        <v>3288.5</v>
      </c>
      <c r="G68">
        <v>1.1200000000000001</v>
      </c>
      <c r="H68">
        <v>1805</v>
      </c>
      <c r="I68">
        <v>1255</v>
      </c>
      <c r="J68">
        <v>125</v>
      </c>
      <c r="K68">
        <v>355</v>
      </c>
      <c r="L68">
        <v>35</v>
      </c>
      <c r="M68">
        <v>15</v>
      </c>
      <c r="N68">
        <v>20</v>
      </c>
    </row>
    <row r="69" spans="1:14">
      <c r="A69">
        <v>6020102.0300000003</v>
      </c>
      <c r="B69">
        <v>3210</v>
      </c>
      <c r="C69">
        <v>3218</v>
      </c>
      <c r="D69">
        <v>1610</v>
      </c>
      <c r="E69">
        <v>1496</v>
      </c>
      <c r="F69">
        <v>4669.1000000000004</v>
      </c>
      <c r="G69">
        <v>0.69</v>
      </c>
      <c r="H69">
        <v>1650</v>
      </c>
      <c r="I69">
        <v>1015</v>
      </c>
      <c r="J69">
        <v>95</v>
      </c>
      <c r="K69">
        <v>465</v>
      </c>
      <c r="L69">
        <v>40</v>
      </c>
      <c r="M69">
        <v>10</v>
      </c>
      <c r="N69">
        <v>20</v>
      </c>
    </row>
    <row r="70" spans="1:14">
      <c r="A70">
        <v>6020102.04</v>
      </c>
      <c r="B70">
        <v>5224</v>
      </c>
      <c r="C70">
        <v>5048</v>
      </c>
      <c r="D70">
        <v>2315</v>
      </c>
      <c r="E70">
        <v>2216</v>
      </c>
      <c r="F70">
        <v>3619.5</v>
      </c>
      <c r="G70">
        <v>1.44</v>
      </c>
      <c r="H70">
        <v>2230</v>
      </c>
      <c r="I70">
        <v>1415</v>
      </c>
      <c r="J70">
        <v>120</v>
      </c>
      <c r="K70">
        <v>475</v>
      </c>
      <c r="L70">
        <v>180</v>
      </c>
      <c r="M70">
        <v>15</v>
      </c>
      <c r="N70">
        <v>25</v>
      </c>
    </row>
    <row r="71" spans="1:14">
      <c r="A71">
        <v>6020103</v>
      </c>
      <c r="B71">
        <v>3107</v>
      </c>
      <c r="C71">
        <v>3117</v>
      </c>
      <c r="D71">
        <v>1412</v>
      </c>
      <c r="E71">
        <v>1381</v>
      </c>
      <c r="F71">
        <v>1961.1</v>
      </c>
      <c r="G71">
        <v>1.58</v>
      </c>
      <c r="H71">
        <v>1580</v>
      </c>
      <c r="I71">
        <v>1145</v>
      </c>
      <c r="J71">
        <v>95</v>
      </c>
      <c r="K71">
        <v>235</v>
      </c>
      <c r="L71">
        <v>55</v>
      </c>
      <c r="M71">
        <v>35</v>
      </c>
      <c r="N71">
        <v>10</v>
      </c>
    </row>
    <row r="72" spans="1:14">
      <c r="A72">
        <v>6020104</v>
      </c>
      <c r="B72">
        <v>3638</v>
      </c>
      <c r="C72">
        <v>3492</v>
      </c>
      <c r="D72">
        <v>1943</v>
      </c>
      <c r="E72">
        <v>1909</v>
      </c>
      <c r="F72">
        <v>2777.5</v>
      </c>
      <c r="G72">
        <v>1.31</v>
      </c>
      <c r="H72">
        <v>1760</v>
      </c>
      <c r="I72">
        <v>1185</v>
      </c>
      <c r="J72">
        <v>125</v>
      </c>
      <c r="K72">
        <v>350</v>
      </c>
      <c r="L72">
        <v>45</v>
      </c>
      <c r="M72">
        <v>30</v>
      </c>
      <c r="N72">
        <v>20</v>
      </c>
    </row>
    <row r="73" spans="1:14">
      <c r="A73">
        <v>6020105</v>
      </c>
      <c r="B73">
        <v>2897</v>
      </c>
      <c r="C73">
        <v>2729</v>
      </c>
      <c r="D73">
        <v>1343</v>
      </c>
      <c r="E73">
        <v>1311</v>
      </c>
      <c r="F73">
        <v>2772.2</v>
      </c>
      <c r="G73">
        <v>1.05</v>
      </c>
      <c r="H73">
        <v>1710</v>
      </c>
      <c r="I73">
        <v>1270</v>
      </c>
      <c r="J73">
        <v>85</v>
      </c>
      <c r="K73">
        <v>220</v>
      </c>
      <c r="L73">
        <v>75</v>
      </c>
      <c r="M73">
        <v>50</v>
      </c>
      <c r="N73">
        <v>10</v>
      </c>
    </row>
    <row r="74" spans="1:14">
      <c r="A74">
        <v>6020110.0099999998</v>
      </c>
      <c r="B74">
        <v>2824</v>
      </c>
      <c r="C74">
        <v>1317</v>
      </c>
      <c r="D74">
        <v>1181</v>
      </c>
      <c r="E74">
        <v>1126</v>
      </c>
      <c r="F74">
        <v>184</v>
      </c>
      <c r="G74">
        <v>15.34</v>
      </c>
      <c r="H74">
        <v>1385</v>
      </c>
      <c r="I74">
        <v>1150</v>
      </c>
      <c r="J74">
        <v>100</v>
      </c>
      <c r="K74">
        <v>80</v>
      </c>
      <c r="L74">
        <v>40</v>
      </c>
      <c r="M74">
        <v>10</v>
      </c>
      <c r="N74">
        <v>15</v>
      </c>
    </row>
    <row r="75" spans="1:14">
      <c r="A75">
        <v>6020110.0199999996</v>
      </c>
      <c r="B75">
        <v>5478</v>
      </c>
      <c r="C75">
        <v>5552</v>
      </c>
      <c r="D75">
        <v>2126</v>
      </c>
      <c r="E75">
        <v>2088</v>
      </c>
      <c r="F75">
        <v>1769.3</v>
      </c>
      <c r="G75">
        <v>3.1</v>
      </c>
      <c r="H75">
        <v>2595</v>
      </c>
      <c r="I75">
        <v>1965</v>
      </c>
      <c r="J75">
        <v>145</v>
      </c>
      <c r="K75">
        <v>295</v>
      </c>
      <c r="L75">
        <v>95</v>
      </c>
      <c r="M75">
        <v>70</v>
      </c>
      <c r="N75">
        <v>30</v>
      </c>
    </row>
    <row r="76" spans="1:14">
      <c r="A76">
        <v>6020110.04</v>
      </c>
      <c r="B76">
        <v>4516</v>
      </c>
      <c r="C76">
        <v>4587</v>
      </c>
      <c r="D76">
        <v>1732</v>
      </c>
      <c r="E76">
        <v>1714</v>
      </c>
      <c r="F76">
        <v>899.7</v>
      </c>
      <c r="G76">
        <v>5.0199999999999996</v>
      </c>
      <c r="H76">
        <v>2235</v>
      </c>
      <c r="I76">
        <v>1890</v>
      </c>
      <c r="J76">
        <v>90</v>
      </c>
      <c r="K76">
        <v>130</v>
      </c>
      <c r="L76">
        <v>75</v>
      </c>
      <c r="M76">
        <v>30</v>
      </c>
      <c r="N76">
        <v>20</v>
      </c>
    </row>
    <row r="77" spans="1:14">
      <c r="A77">
        <v>6020110.0599999996</v>
      </c>
      <c r="B77">
        <v>6901</v>
      </c>
      <c r="C77">
        <v>6931</v>
      </c>
      <c r="D77">
        <v>2348</v>
      </c>
      <c r="E77">
        <v>2325</v>
      </c>
      <c r="F77">
        <v>2702.4</v>
      </c>
      <c r="G77">
        <v>2.5499999999999998</v>
      </c>
      <c r="H77">
        <v>3535</v>
      </c>
      <c r="I77">
        <v>2980</v>
      </c>
      <c r="J77">
        <v>200</v>
      </c>
      <c r="K77">
        <v>285</v>
      </c>
      <c r="L77">
        <v>40</v>
      </c>
      <c r="M77">
        <v>15</v>
      </c>
      <c r="N77">
        <v>25</v>
      </c>
    </row>
    <row r="78" spans="1:14">
      <c r="A78">
        <v>6020110.0700000003</v>
      </c>
      <c r="B78">
        <v>10380</v>
      </c>
      <c r="C78">
        <v>6624</v>
      </c>
      <c r="D78">
        <v>3383</v>
      </c>
      <c r="E78">
        <v>3309</v>
      </c>
      <c r="F78">
        <v>1080.4000000000001</v>
      </c>
      <c r="G78">
        <v>9.61</v>
      </c>
      <c r="H78">
        <v>5470</v>
      </c>
      <c r="I78">
        <v>4745</v>
      </c>
      <c r="J78">
        <v>370</v>
      </c>
      <c r="K78">
        <v>295</v>
      </c>
      <c r="L78">
        <v>25</v>
      </c>
      <c r="M78">
        <v>20</v>
      </c>
      <c r="N78">
        <v>0</v>
      </c>
    </row>
    <row r="79" spans="1:14">
      <c r="A79">
        <v>6020111</v>
      </c>
      <c r="B79">
        <v>4249</v>
      </c>
      <c r="C79">
        <v>4242</v>
      </c>
      <c r="D79">
        <v>1695</v>
      </c>
      <c r="E79">
        <v>1677</v>
      </c>
      <c r="F79">
        <v>2806.3</v>
      </c>
      <c r="G79">
        <v>1.51</v>
      </c>
      <c r="H79">
        <v>2165</v>
      </c>
      <c r="I79">
        <v>1655</v>
      </c>
      <c r="J79">
        <v>120</v>
      </c>
      <c r="K79">
        <v>245</v>
      </c>
      <c r="L79">
        <v>100</v>
      </c>
      <c r="M79">
        <v>30</v>
      </c>
      <c r="N79">
        <v>15</v>
      </c>
    </row>
    <row r="80" spans="1:14">
      <c r="A80">
        <v>6020112.0099999998</v>
      </c>
      <c r="B80">
        <v>3195</v>
      </c>
      <c r="C80">
        <v>3238</v>
      </c>
      <c r="D80">
        <v>1293</v>
      </c>
      <c r="E80">
        <v>1257</v>
      </c>
      <c r="F80">
        <v>2673.2</v>
      </c>
      <c r="G80">
        <v>1.2</v>
      </c>
      <c r="H80">
        <v>1610</v>
      </c>
      <c r="I80">
        <v>1205</v>
      </c>
      <c r="J80">
        <v>75</v>
      </c>
      <c r="K80">
        <v>235</v>
      </c>
      <c r="L80">
        <v>65</v>
      </c>
      <c r="M80">
        <v>15</v>
      </c>
      <c r="N80">
        <v>15</v>
      </c>
    </row>
    <row r="81" spans="1:14">
      <c r="A81">
        <v>6020112.0199999996</v>
      </c>
      <c r="B81">
        <v>4675</v>
      </c>
      <c r="C81">
        <v>4507</v>
      </c>
      <c r="D81">
        <v>1938</v>
      </c>
      <c r="E81">
        <v>1887</v>
      </c>
      <c r="F81">
        <v>2042.2</v>
      </c>
      <c r="G81">
        <v>2.29</v>
      </c>
      <c r="H81">
        <v>2300</v>
      </c>
      <c r="I81">
        <v>1680</v>
      </c>
      <c r="J81">
        <v>140</v>
      </c>
      <c r="K81">
        <v>355</v>
      </c>
      <c r="L81">
        <v>40</v>
      </c>
      <c r="M81">
        <v>50</v>
      </c>
      <c r="N81">
        <v>35</v>
      </c>
    </row>
    <row r="82" spans="1:14">
      <c r="A82">
        <v>6020113</v>
      </c>
      <c r="B82">
        <v>2700</v>
      </c>
      <c r="C82">
        <v>2612</v>
      </c>
      <c r="D82">
        <v>1352</v>
      </c>
      <c r="E82">
        <v>1299</v>
      </c>
      <c r="F82">
        <v>2169.5</v>
      </c>
      <c r="G82">
        <v>1.24</v>
      </c>
      <c r="H82">
        <v>1485</v>
      </c>
      <c r="I82">
        <v>1040</v>
      </c>
      <c r="J82">
        <v>80</v>
      </c>
      <c r="K82">
        <v>170</v>
      </c>
      <c r="L82">
        <v>100</v>
      </c>
      <c r="M82">
        <v>60</v>
      </c>
      <c r="N82">
        <v>35</v>
      </c>
    </row>
    <row r="83" spans="1:14">
      <c r="A83">
        <v>6020114</v>
      </c>
      <c r="B83">
        <v>3155</v>
      </c>
      <c r="C83">
        <v>3111</v>
      </c>
      <c r="D83">
        <v>1682</v>
      </c>
      <c r="E83">
        <v>1602</v>
      </c>
      <c r="F83">
        <v>3717.5</v>
      </c>
      <c r="G83">
        <v>0.85</v>
      </c>
      <c r="H83">
        <v>1795</v>
      </c>
      <c r="I83">
        <v>995</v>
      </c>
      <c r="J83">
        <v>115</v>
      </c>
      <c r="K83">
        <v>345</v>
      </c>
      <c r="L83">
        <v>230</v>
      </c>
      <c r="M83">
        <v>85</v>
      </c>
      <c r="N83">
        <v>25</v>
      </c>
    </row>
    <row r="84" spans="1:14">
      <c r="A84">
        <v>6020115</v>
      </c>
      <c r="B84">
        <v>2993</v>
      </c>
      <c r="C84">
        <v>2920</v>
      </c>
      <c r="D84">
        <v>1346</v>
      </c>
      <c r="E84">
        <v>1309</v>
      </c>
      <c r="F84">
        <v>2683.8</v>
      </c>
      <c r="G84">
        <v>1.1200000000000001</v>
      </c>
      <c r="H84">
        <v>1550</v>
      </c>
      <c r="I84">
        <v>1015</v>
      </c>
      <c r="J84">
        <v>100</v>
      </c>
      <c r="K84">
        <v>160</v>
      </c>
      <c r="L84">
        <v>165</v>
      </c>
      <c r="M84">
        <v>90</v>
      </c>
      <c r="N84">
        <v>20</v>
      </c>
    </row>
    <row r="85" spans="1:14">
      <c r="A85">
        <v>6020116</v>
      </c>
      <c r="B85">
        <v>5713</v>
      </c>
      <c r="C85">
        <v>5478</v>
      </c>
      <c r="D85">
        <v>3097</v>
      </c>
      <c r="E85">
        <v>2926</v>
      </c>
      <c r="F85">
        <v>3477.8</v>
      </c>
      <c r="G85">
        <v>1.64</v>
      </c>
      <c r="H85">
        <v>2650</v>
      </c>
      <c r="I85">
        <v>1340</v>
      </c>
      <c r="J85">
        <v>145</v>
      </c>
      <c r="K85">
        <v>535</v>
      </c>
      <c r="L85">
        <v>465</v>
      </c>
      <c r="M85">
        <v>125</v>
      </c>
      <c r="N85">
        <v>40</v>
      </c>
    </row>
    <row r="86" spans="1:14">
      <c r="A86">
        <v>6020117</v>
      </c>
      <c r="B86">
        <v>3044</v>
      </c>
      <c r="C86">
        <v>3082</v>
      </c>
      <c r="D86">
        <v>1375</v>
      </c>
      <c r="E86">
        <v>1275</v>
      </c>
      <c r="F86">
        <v>1695.9</v>
      </c>
      <c r="G86">
        <v>1.79</v>
      </c>
      <c r="H86">
        <v>1420</v>
      </c>
      <c r="I86">
        <v>865</v>
      </c>
      <c r="J86">
        <v>90</v>
      </c>
      <c r="K86">
        <v>175</v>
      </c>
      <c r="L86">
        <v>220</v>
      </c>
      <c r="M86">
        <v>60</v>
      </c>
      <c r="N86">
        <v>10</v>
      </c>
    </row>
    <row r="87" spans="1:14">
      <c r="A87">
        <v>6020120.0099999998</v>
      </c>
      <c r="B87">
        <v>5015</v>
      </c>
      <c r="C87">
        <v>4837</v>
      </c>
      <c r="D87">
        <v>1713</v>
      </c>
      <c r="E87">
        <v>1702</v>
      </c>
      <c r="F87">
        <v>390.7</v>
      </c>
      <c r="G87">
        <v>12.83</v>
      </c>
      <c r="H87">
        <v>2575</v>
      </c>
      <c r="I87">
        <v>1955</v>
      </c>
      <c r="J87">
        <v>220</v>
      </c>
      <c r="K87">
        <v>295</v>
      </c>
      <c r="L87">
        <v>65</v>
      </c>
      <c r="M87">
        <v>30</v>
      </c>
      <c r="N87">
        <v>10</v>
      </c>
    </row>
    <row r="88" spans="1:14">
      <c r="A88">
        <v>6020120.0199999996</v>
      </c>
      <c r="B88">
        <v>8230</v>
      </c>
      <c r="C88">
        <v>6766</v>
      </c>
      <c r="D88">
        <v>2730</v>
      </c>
      <c r="E88">
        <v>2719</v>
      </c>
      <c r="F88">
        <v>2272.1999999999998</v>
      </c>
      <c r="G88">
        <v>3.62</v>
      </c>
      <c r="H88">
        <v>4310</v>
      </c>
      <c r="I88">
        <v>3545</v>
      </c>
      <c r="J88">
        <v>265</v>
      </c>
      <c r="K88">
        <v>380</v>
      </c>
      <c r="L88">
        <v>45</v>
      </c>
      <c r="M88">
        <v>35</v>
      </c>
      <c r="N88">
        <v>45</v>
      </c>
    </row>
    <row r="89" spans="1:14">
      <c r="A89">
        <v>6020120.0300000003</v>
      </c>
      <c r="B89">
        <v>3510</v>
      </c>
      <c r="C89">
        <v>3526</v>
      </c>
      <c r="D89">
        <v>1418</v>
      </c>
      <c r="E89">
        <v>1387</v>
      </c>
      <c r="F89">
        <v>1433.9</v>
      </c>
      <c r="G89">
        <v>2.4500000000000002</v>
      </c>
      <c r="H89">
        <v>1475</v>
      </c>
      <c r="I89">
        <v>1055</v>
      </c>
      <c r="J89">
        <v>115</v>
      </c>
      <c r="K89">
        <v>275</v>
      </c>
      <c r="L89">
        <v>15</v>
      </c>
      <c r="M89">
        <v>0</v>
      </c>
      <c r="N89">
        <v>0</v>
      </c>
    </row>
    <row r="90" spans="1:14">
      <c r="A90">
        <v>6020121</v>
      </c>
      <c r="B90">
        <v>2186</v>
      </c>
      <c r="C90">
        <v>2217</v>
      </c>
      <c r="D90">
        <v>916</v>
      </c>
      <c r="E90">
        <v>907</v>
      </c>
      <c r="F90">
        <v>2730.1</v>
      </c>
      <c r="G90">
        <v>0.8</v>
      </c>
      <c r="H90">
        <v>1120</v>
      </c>
      <c r="I90">
        <v>865</v>
      </c>
      <c r="J90">
        <v>65</v>
      </c>
      <c r="K90">
        <v>165</v>
      </c>
      <c r="L90">
        <v>10</v>
      </c>
      <c r="M90">
        <v>10</v>
      </c>
      <c r="N90">
        <v>0</v>
      </c>
    </row>
    <row r="91" spans="1:14">
      <c r="A91">
        <v>6020122.0099999998</v>
      </c>
      <c r="B91">
        <v>5032</v>
      </c>
      <c r="C91">
        <v>4639</v>
      </c>
      <c r="D91">
        <v>2192</v>
      </c>
      <c r="E91">
        <v>2136</v>
      </c>
      <c r="F91">
        <v>3183.4</v>
      </c>
      <c r="G91">
        <v>1.58</v>
      </c>
      <c r="H91">
        <v>2515</v>
      </c>
      <c r="I91">
        <v>1915</v>
      </c>
      <c r="J91">
        <v>175</v>
      </c>
      <c r="K91">
        <v>305</v>
      </c>
      <c r="L91">
        <v>75</v>
      </c>
      <c r="M91">
        <v>20</v>
      </c>
      <c r="N91">
        <v>20</v>
      </c>
    </row>
    <row r="92" spans="1:14">
      <c r="A92">
        <v>6020122.0199999996</v>
      </c>
      <c r="B92">
        <v>3226</v>
      </c>
      <c r="C92">
        <v>3387</v>
      </c>
      <c r="D92">
        <v>1290</v>
      </c>
      <c r="E92">
        <v>1280</v>
      </c>
      <c r="F92">
        <v>1954.9</v>
      </c>
      <c r="G92">
        <v>1.65</v>
      </c>
      <c r="H92">
        <v>1910</v>
      </c>
      <c r="I92">
        <v>1610</v>
      </c>
      <c r="J92">
        <v>85</v>
      </c>
      <c r="K92">
        <v>140</v>
      </c>
      <c r="L92">
        <v>50</v>
      </c>
      <c r="M92">
        <v>10</v>
      </c>
      <c r="N92">
        <v>20</v>
      </c>
    </row>
    <row r="93" spans="1:14">
      <c r="A93">
        <v>6020123</v>
      </c>
      <c r="B93">
        <v>5153</v>
      </c>
      <c r="C93">
        <v>5168</v>
      </c>
      <c r="D93">
        <v>2163</v>
      </c>
      <c r="E93">
        <v>2132</v>
      </c>
      <c r="F93">
        <v>3197.2</v>
      </c>
      <c r="G93">
        <v>1.61</v>
      </c>
      <c r="H93">
        <v>2670</v>
      </c>
      <c r="I93">
        <v>2020</v>
      </c>
      <c r="J93">
        <v>180</v>
      </c>
      <c r="K93">
        <v>375</v>
      </c>
      <c r="L93">
        <v>55</v>
      </c>
      <c r="M93">
        <v>20</v>
      </c>
      <c r="N93">
        <v>20</v>
      </c>
    </row>
    <row r="94" spans="1:14">
      <c r="A94">
        <v>6020130.0099999998</v>
      </c>
      <c r="B94">
        <v>4879</v>
      </c>
      <c r="C94">
        <v>4916</v>
      </c>
      <c r="D94">
        <v>2077</v>
      </c>
      <c r="E94">
        <v>2035</v>
      </c>
      <c r="F94">
        <v>3013.2</v>
      </c>
      <c r="G94">
        <v>1.62</v>
      </c>
      <c r="H94">
        <v>2625</v>
      </c>
      <c r="I94">
        <v>1820</v>
      </c>
      <c r="J94">
        <v>220</v>
      </c>
      <c r="K94">
        <v>425</v>
      </c>
      <c r="L94">
        <v>110</v>
      </c>
      <c r="M94">
        <v>35</v>
      </c>
      <c r="N94">
        <v>15</v>
      </c>
    </row>
    <row r="95" spans="1:14">
      <c r="A95">
        <v>6020130.0199999996</v>
      </c>
      <c r="B95">
        <v>6239</v>
      </c>
      <c r="C95">
        <v>6171</v>
      </c>
      <c r="D95">
        <v>2428</v>
      </c>
      <c r="E95">
        <v>2376</v>
      </c>
      <c r="F95">
        <v>5515.9</v>
      </c>
      <c r="G95">
        <v>1.1299999999999999</v>
      </c>
      <c r="H95">
        <v>2630</v>
      </c>
      <c r="I95">
        <v>1715</v>
      </c>
      <c r="J95">
        <v>220</v>
      </c>
      <c r="K95">
        <v>465</v>
      </c>
      <c r="L95">
        <v>165</v>
      </c>
      <c r="M95">
        <v>30</v>
      </c>
      <c r="N95">
        <v>40</v>
      </c>
    </row>
    <row r="96" spans="1:14">
      <c r="A96">
        <v>6020131</v>
      </c>
      <c r="B96">
        <v>3997</v>
      </c>
      <c r="C96">
        <v>3811</v>
      </c>
      <c r="D96">
        <v>1909</v>
      </c>
      <c r="E96">
        <v>1826</v>
      </c>
      <c r="F96">
        <v>2913.9</v>
      </c>
      <c r="G96">
        <v>1.37</v>
      </c>
      <c r="H96">
        <v>2075</v>
      </c>
      <c r="I96">
        <v>1380</v>
      </c>
      <c r="J96">
        <v>205</v>
      </c>
      <c r="K96">
        <v>345</v>
      </c>
      <c r="L96">
        <v>75</v>
      </c>
      <c r="M96">
        <v>30</v>
      </c>
      <c r="N96">
        <v>40</v>
      </c>
    </row>
    <row r="97" spans="1:14">
      <c r="A97">
        <v>6020132</v>
      </c>
      <c r="B97">
        <v>2680</v>
      </c>
      <c r="C97">
        <v>2671</v>
      </c>
      <c r="D97">
        <v>1195</v>
      </c>
      <c r="E97">
        <v>1182</v>
      </c>
      <c r="F97">
        <v>2504</v>
      </c>
      <c r="G97">
        <v>1.07</v>
      </c>
      <c r="H97">
        <v>1325</v>
      </c>
      <c r="I97">
        <v>990</v>
      </c>
      <c r="J97">
        <v>80</v>
      </c>
      <c r="K97">
        <v>185</v>
      </c>
      <c r="L97">
        <v>20</v>
      </c>
      <c r="M97">
        <v>30</v>
      </c>
      <c r="N97">
        <v>20</v>
      </c>
    </row>
    <row r="98" spans="1:14">
      <c r="A98">
        <v>6020133</v>
      </c>
      <c r="B98">
        <v>3658</v>
      </c>
      <c r="C98">
        <v>3646</v>
      </c>
      <c r="D98">
        <v>1607</v>
      </c>
      <c r="E98">
        <v>1581</v>
      </c>
      <c r="F98">
        <v>2696.4</v>
      </c>
      <c r="G98">
        <v>1.36</v>
      </c>
      <c r="H98">
        <v>2005</v>
      </c>
      <c r="I98">
        <v>1380</v>
      </c>
      <c r="J98">
        <v>150</v>
      </c>
      <c r="K98">
        <v>325</v>
      </c>
      <c r="L98">
        <v>75</v>
      </c>
      <c r="M98">
        <v>40</v>
      </c>
      <c r="N98">
        <v>35</v>
      </c>
    </row>
    <row r="99" spans="1:14">
      <c r="A99">
        <v>6020134</v>
      </c>
      <c r="B99">
        <v>5170</v>
      </c>
      <c r="C99">
        <v>5063</v>
      </c>
      <c r="D99">
        <v>2464</v>
      </c>
      <c r="E99">
        <v>2400</v>
      </c>
      <c r="F99">
        <v>2483</v>
      </c>
      <c r="G99">
        <v>2.08</v>
      </c>
      <c r="H99">
        <v>2635</v>
      </c>
      <c r="I99">
        <v>1895</v>
      </c>
      <c r="J99">
        <v>185</v>
      </c>
      <c r="K99">
        <v>385</v>
      </c>
      <c r="L99">
        <v>105</v>
      </c>
      <c r="M99">
        <v>50</v>
      </c>
      <c r="N99">
        <v>15</v>
      </c>
    </row>
    <row r="100" spans="1:14">
      <c r="A100">
        <v>6020140.0099999998</v>
      </c>
      <c r="B100">
        <v>5996</v>
      </c>
      <c r="C100">
        <v>5829</v>
      </c>
      <c r="D100">
        <v>2098</v>
      </c>
      <c r="E100">
        <v>2071</v>
      </c>
      <c r="F100">
        <v>3779.4</v>
      </c>
      <c r="G100">
        <v>1.59</v>
      </c>
      <c r="H100">
        <v>2835</v>
      </c>
      <c r="I100">
        <v>2070</v>
      </c>
      <c r="J100">
        <v>215</v>
      </c>
      <c r="K100">
        <v>420</v>
      </c>
      <c r="L100">
        <v>80</v>
      </c>
      <c r="M100">
        <v>15</v>
      </c>
      <c r="N100">
        <v>40</v>
      </c>
    </row>
    <row r="101" spans="1:14">
      <c r="A101">
        <v>6020140.0199999996</v>
      </c>
      <c r="B101">
        <v>7320</v>
      </c>
      <c r="C101">
        <v>7232</v>
      </c>
      <c r="D101">
        <v>2648</v>
      </c>
      <c r="E101">
        <v>2608</v>
      </c>
      <c r="F101">
        <v>1980.4</v>
      </c>
      <c r="G101">
        <v>3.7</v>
      </c>
      <c r="H101">
        <v>3785</v>
      </c>
      <c r="I101">
        <v>3080</v>
      </c>
      <c r="J101">
        <v>215</v>
      </c>
      <c r="K101">
        <v>335</v>
      </c>
      <c r="L101">
        <v>60</v>
      </c>
      <c r="M101">
        <v>45</v>
      </c>
      <c r="N101">
        <v>45</v>
      </c>
    </row>
    <row r="102" spans="1:14">
      <c r="A102">
        <v>6020140.0300000003</v>
      </c>
      <c r="B102">
        <v>11936</v>
      </c>
      <c r="C102">
        <v>8827</v>
      </c>
      <c r="D102">
        <v>3691</v>
      </c>
      <c r="E102">
        <v>3629</v>
      </c>
      <c r="F102">
        <v>993.8</v>
      </c>
      <c r="G102">
        <v>12.01</v>
      </c>
      <c r="H102">
        <v>5760</v>
      </c>
      <c r="I102">
        <v>4760</v>
      </c>
      <c r="J102">
        <v>435</v>
      </c>
      <c r="K102">
        <v>420</v>
      </c>
      <c r="L102">
        <v>60</v>
      </c>
      <c r="M102">
        <v>40</v>
      </c>
      <c r="N102">
        <v>50</v>
      </c>
    </row>
    <row r="103" spans="1:14">
      <c r="A103">
        <v>6020141.0099999998</v>
      </c>
      <c r="B103">
        <v>3509</v>
      </c>
      <c r="C103">
        <v>3208</v>
      </c>
      <c r="D103">
        <v>1742</v>
      </c>
      <c r="E103">
        <v>1631</v>
      </c>
      <c r="F103">
        <v>3972.6</v>
      </c>
      <c r="G103">
        <v>0.88</v>
      </c>
      <c r="H103">
        <v>1790</v>
      </c>
      <c r="I103">
        <v>1320</v>
      </c>
      <c r="J103">
        <v>115</v>
      </c>
      <c r="K103">
        <v>250</v>
      </c>
      <c r="L103">
        <v>55</v>
      </c>
      <c r="M103">
        <v>30</v>
      </c>
      <c r="N103">
        <v>15</v>
      </c>
    </row>
    <row r="104" spans="1:14">
      <c r="A104">
        <v>6020141.0199999996</v>
      </c>
      <c r="B104">
        <v>4148</v>
      </c>
      <c r="C104">
        <v>4035</v>
      </c>
      <c r="D104">
        <v>2042</v>
      </c>
      <c r="E104">
        <v>1997</v>
      </c>
      <c r="F104">
        <v>3820.6</v>
      </c>
      <c r="G104">
        <v>1.0900000000000001</v>
      </c>
      <c r="H104">
        <v>1805</v>
      </c>
      <c r="I104">
        <v>1280</v>
      </c>
      <c r="J104">
        <v>100</v>
      </c>
      <c r="K104">
        <v>335</v>
      </c>
      <c r="L104">
        <v>55</v>
      </c>
      <c r="M104">
        <v>15</v>
      </c>
      <c r="N104">
        <v>15</v>
      </c>
    </row>
    <row r="105" spans="1:14">
      <c r="A105">
        <v>6020142.0099999998</v>
      </c>
      <c r="B105">
        <v>4464</v>
      </c>
      <c r="C105">
        <v>4442</v>
      </c>
      <c r="D105">
        <v>1978</v>
      </c>
      <c r="E105">
        <v>1844</v>
      </c>
      <c r="F105">
        <v>2628.4</v>
      </c>
      <c r="G105">
        <v>1.7</v>
      </c>
      <c r="H105">
        <v>1920</v>
      </c>
      <c r="I105">
        <v>1405</v>
      </c>
      <c r="J105">
        <v>145</v>
      </c>
      <c r="K105">
        <v>285</v>
      </c>
      <c r="L105">
        <v>60</v>
      </c>
      <c r="M105">
        <v>20</v>
      </c>
      <c r="N105">
        <v>15</v>
      </c>
    </row>
    <row r="106" spans="1:14">
      <c r="A106">
        <v>6020142.0199999996</v>
      </c>
      <c r="B106">
        <v>4897</v>
      </c>
      <c r="C106">
        <v>5116</v>
      </c>
      <c r="D106">
        <v>1873</v>
      </c>
      <c r="E106">
        <v>1858</v>
      </c>
      <c r="F106">
        <v>2306.4</v>
      </c>
      <c r="G106">
        <v>2.12</v>
      </c>
      <c r="H106">
        <v>2445</v>
      </c>
      <c r="I106">
        <v>1980</v>
      </c>
      <c r="J106">
        <v>145</v>
      </c>
      <c r="K106">
        <v>255</v>
      </c>
      <c r="L106">
        <v>10</v>
      </c>
      <c r="M106">
        <v>30</v>
      </c>
      <c r="N106">
        <v>15</v>
      </c>
    </row>
    <row r="107" spans="1:14">
      <c r="A107">
        <v>6020142.0300000003</v>
      </c>
      <c r="B107">
        <v>4026</v>
      </c>
      <c r="C107">
        <v>4098</v>
      </c>
      <c r="D107">
        <v>2769</v>
      </c>
      <c r="E107">
        <v>2670</v>
      </c>
      <c r="F107">
        <v>5226.5</v>
      </c>
      <c r="G107">
        <v>0.77</v>
      </c>
      <c r="H107">
        <v>1425</v>
      </c>
      <c r="I107">
        <v>1040</v>
      </c>
      <c r="J107">
        <v>60</v>
      </c>
      <c r="K107">
        <v>245</v>
      </c>
      <c r="L107">
        <v>55</v>
      </c>
      <c r="M107">
        <v>10</v>
      </c>
      <c r="N107">
        <v>25</v>
      </c>
    </row>
    <row r="108" spans="1:14">
      <c r="A108">
        <v>6020142.04</v>
      </c>
      <c r="B108">
        <v>2691</v>
      </c>
      <c r="C108">
        <v>2760</v>
      </c>
      <c r="D108">
        <v>989</v>
      </c>
      <c r="E108">
        <v>969</v>
      </c>
      <c r="F108">
        <v>3298.2</v>
      </c>
      <c r="G108">
        <v>0.82</v>
      </c>
      <c r="H108">
        <v>1275</v>
      </c>
      <c r="I108">
        <v>920</v>
      </c>
      <c r="J108">
        <v>105</v>
      </c>
      <c r="K108">
        <v>175</v>
      </c>
      <c r="L108">
        <v>60</v>
      </c>
      <c r="M108">
        <v>20</v>
      </c>
      <c r="N108">
        <v>10</v>
      </c>
    </row>
    <row r="109" spans="1:14">
      <c r="A109">
        <v>6020150.0099999998</v>
      </c>
      <c r="B109">
        <v>4622</v>
      </c>
      <c r="C109">
        <v>4547</v>
      </c>
      <c r="D109">
        <v>1663</v>
      </c>
      <c r="E109">
        <v>1645</v>
      </c>
      <c r="F109">
        <v>191</v>
      </c>
      <c r="G109">
        <v>24.2</v>
      </c>
      <c r="H109">
        <v>2175</v>
      </c>
      <c r="I109">
        <v>1995</v>
      </c>
      <c r="J109">
        <v>80</v>
      </c>
      <c r="K109">
        <v>20</v>
      </c>
      <c r="L109">
        <v>50</v>
      </c>
      <c r="M109">
        <v>0</v>
      </c>
      <c r="N109">
        <v>30</v>
      </c>
    </row>
    <row r="110" spans="1:14">
      <c r="A110">
        <v>6020150.0199999996</v>
      </c>
      <c r="B110">
        <v>4750</v>
      </c>
      <c r="C110">
        <v>4499</v>
      </c>
      <c r="D110">
        <v>1641</v>
      </c>
      <c r="E110">
        <v>1618</v>
      </c>
      <c r="F110">
        <v>267</v>
      </c>
      <c r="G110">
        <v>17.79</v>
      </c>
      <c r="H110">
        <v>2520</v>
      </c>
      <c r="I110">
        <v>2225</v>
      </c>
      <c r="J110">
        <v>170</v>
      </c>
      <c r="K110">
        <v>50</v>
      </c>
      <c r="L110">
        <v>35</v>
      </c>
      <c r="M110">
        <v>20</v>
      </c>
      <c r="N110">
        <v>25</v>
      </c>
    </row>
    <row r="111" spans="1:14">
      <c r="A111">
        <v>6020160</v>
      </c>
      <c r="B111">
        <v>7268</v>
      </c>
      <c r="C111">
        <v>6927</v>
      </c>
      <c r="D111">
        <v>2810</v>
      </c>
      <c r="E111">
        <v>2764</v>
      </c>
      <c r="F111">
        <v>54.8</v>
      </c>
      <c r="G111">
        <v>132.6</v>
      </c>
      <c r="H111">
        <v>3870</v>
      </c>
      <c r="I111">
        <v>3530</v>
      </c>
      <c r="J111">
        <v>215</v>
      </c>
      <c r="K111">
        <v>20</v>
      </c>
      <c r="L111">
        <v>45</v>
      </c>
      <c r="M111">
        <v>10</v>
      </c>
      <c r="N111">
        <v>55</v>
      </c>
    </row>
    <row r="112" spans="1:14">
      <c r="A112">
        <v>6020161.0099999998</v>
      </c>
      <c r="B112">
        <v>516</v>
      </c>
      <c r="D112">
        <v>194</v>
      </c>
      <c r="E112">
        <v>157</v>
      </c>
      <c r="F112">
        <v>9.4</v>
      </c>
      <c r="G112">
        <v>55.13</v>
      </c>
      <c r="H112">
        <v>170</v>
      </c>
      <c r="I112">
        <v>110</v>
      </c>
      <c r="J112">
        <v>25</v>
      </c>
      <c r="K112">
        <v>0</v>
      </c>
      <c r="L112">
        <v>35</v>
      </c>
      <c r="M112">
        <v>0</v>
      </c>
      <c r="N112">
        <v>0</v>
      </c>
    </row>
    <row r="113" spans="1:14">
      <c r="A113">
        <v>6020161.0199999996</v>
      </c>
      <c r="B113">
        <v>3608</v>
      </c>
      <c r="C113">
        <v>3578</v>
      </c>
      <c r="D113">
        <v>2549</v>
      </c>
      <c r="E113">
        <v>1474</v>
      </c>
      <c r="F113">
        <v>6</v>
      </c>
      <c r="G113">
        <v>597.51</v>
      </c>
      <c r="H113">
        <v>1535</v>
      </c>
      <c r="I113">
        <v>1385</v>
      </c>
      <c r="J113">
        <v>60</v>
      </c>
      <c r="K113">
        <v>20</v>
      </c>
      <c r="L113">
        <v>25</v>
      </c>
      <c r="M113">
        <v>0</v>
      </c>
      <c r="N113">
        <v>40</v>
      </c>
    </row>
    <row r="114" spans="1:14">
      <c r="A114">
        <v>6020500.0099999998</v>
      </c>
      <c r="B114">
        <v>7504</v>
      </c>
      <c r="C114">
        <v>6836</v>
      </c>
      <c r="D114">
        <v>3136</v>
      </c>
      <c r="E114">
        <v>2886</v>
      </c>
      <c r="F114">
        <v>1428.2</v>
      </c>
      <c r="G114">
        <v>5.25</v>
      </c>
      <c r="H114">
        <v>3175</v>
      </c>
      <c r="I114">
        <v>1915</v>
      </c>
      <c r="J114">
        <v>235</v>
      </c>
      <c r="K114">
        <v>720</v>
      </c>
      <c r="L114">
        <v>230</v>
      </c>
      <c r="M114">
        <v>65</v>
      </c>
      <c r="N114">
        <v>10</v>
      </c>
    </row>
    <row r="115" spans="1:14">
      <c r="A115">
        <v>6020500.0199999996</v>
      </c>
      <c r="B115">
        <v>6405</v>
      </c>
      <c r="C115">
        <v>6180</v>
      </c>
      <c r="D115">
        <v>2477</v>
      </c>
      <c r="E115">
        <v>2408</v>
      </c>
      <c r="F115">
        <v>231.4</v>
      </c>
      <c r="G115">
        <v>27.68</v>
      </c>
      <c r="H115">
        <v>2935</v>
      </c>
      <c r="I115">
        <v>2395</v>
      </c>
      <c r="J115">
        <v>155</v>
      </c>
      <c r="K115">
        <v>260</v>
      </c>
      <c r="L115">
        <v>70</v>
      </c>
      <c r="M115">
        <v>25</v>
      </c>
      <c r="N115">
        <v>25</v>
      </c>
    </row>
    <row r="116" spans="1:14">
      <c r="A116">
        <v>6020500.04</v>
      </c>
      <c r="B116">
        <v>7078</v>
      </c>
      <c r="C116">
        <v>6957</v>
      </c>
      <c r="D116">
        <v>2932</v>
      </c>
      <c r="E116">
        <v>2752</v>
      </c>
      <c r="F116">
        <v>3041.8</v>
      </c>
      <c r="G116">
        <v>2.33</v>
      </c>
      <c r="H116">
        <v>3120</v>
      </c>
      <c r="I116">
        <v>2095</v>
      </c>
      <c r="J116">
        <v>230</v>
      </c>
      <c r="K116">
        <v>630</v>
      </c>
      <c r="L116">
        <v>105</v>
      </c>
      <c r="M116">
        <v>45</v>
      </c>
      <c r="N116">
        <v>15</v>
      </c>
    </row>
    <row r="117" spans="1:14">
      <c r="A117">
        <v>6020500.0599999996</v>
      </c>
      <c r="B117">
        <v>20465</v>
      </c>
      <c r="C117">
        <v>8733</v>
      </c>
      <c r="D117">
        <v>6872</v>
      </c>
      <c r="E117">
        <v>6398</v>
      </c>
      <c r="F117">
        <v>1247</v>
      </c>
      <c r="G117">
        <v>16.41</v>
      </c>
      <c r="H117">
        <v>9825</v>
      </c>
      <c r="I117">
        <v>7825</v>
      </c>
      <c r="J117">
        <v>920</v>
      </c>
      <c r="K117">
        <v>805</v>
      </c>
      <c r="L117">
        <v>135</v>
      </c>
      <c r="M117">
        <v>65</v>
      </c>
      <c r="N117">
        <v>75</v>
      </c>
    </row>
    <row r="118" spans="1:14">
      <c r="A118">
        <v>6020500.0700000003</v>
      </c>
      <c r="B118">
        <v>4386</v>
      </c>
      <c r="C118">
        <v>4524</v>
      </c>
      <c r="D118">
        <v>1460</v>
      </c>
      <c r="E118">
        <v>1447</v>
      </c>
      <c r="F118">
        <v>2724.2</v>
      </c>
      <c r="G118">
        <v>1.61</v>
      </c>
      <c r="H118">
        <v>2370</v>
      </c>
      <c r="I118">
        <v>1895</v>
      </c>
      <c r="J118">
        <v>150</v>
      </c>
      <c r="K118">
        <v>245</v>
      </c>
      <c r="L118">
        <v>35</v>
      </c>
      <c r="M118">
        <v>10</v>
      </c>
      <c r="N118">
        <v>35</v>
      </c>
    </row>
    <row r="119" spans="1:14">
      <c r="A119">
        <v>6020500.0800000001</v>
      </c>
      <c r="B119">
        <v>4678</v>
      </c>
      <c r="C119">
        <v>4700</v>
      </c>
      <c r="D119">
        <v>1490</v>
      </c>
      <c r="E119">
        <v>1480</v>
      </c>
      <c r="F119">
        <v>2766.9</v>
      </c>
      <c r="G119">
        <v>1.69</v>
      </c>
      <c r="H119">
        <v>2620</v>
      </c>
      <c r="I119">
        <v>2195</v>
      </c>
      <c r="J119">
        <v>185</v>
      </c>
      <c r="K119">
        <v>145</v>
      </c>
      <c r="L119">
        <v>45</v>
      </c>
      <c r="M119">
        <v>25</v>
      </c>
      <c r="N119">
        <v>30</v>
      </c>
    </row>
    <row r="120" spans="1:14">
      <c r="A120">
        <v>6020500.0899999999</v>
      </c>
      <c r="B120">
        <v>3016</v>
      </c>
      <c r="C120">
        <v>3167</v>
      </c>
      <c r="D120">
        <v>988</v>
      </c>
      <c r="E120">
        <v>986</v>
      </c>
      <c r="F120">
        <v>1973.4</v>
      </c>
      <c r="G120">
        <v>1.53</v>
      </c>
      <c r="H120">
        <v>1540</v>
      </c>
      <c r="I120">
        <v>1290</v>
      </c>
      <c r="J120">
        <v>90</v>
      </c>
      <c r="K120">
        <v>110</v>
      </c>
      <c r="L120">
        <v>20</v>
      </c>
      <c r="M120">
        <v>15</v>
      </c>
      <c r="N120">
        <v>15</v>
      </c>
    </row>
    <row r="121" spans="1:14">
      <c r="A121">
        <v>6020501.0099999998</v>
      </c>
      <c r="B121">
        <v>4277</v>
      </c>
      <c r="C121">
        <v>4094</v>
      </c>
      <c r="D121">
        <v>2141</v>
      </c>
      <c r="E121">
        <v>2038</v>
      </c>
      <c r="F121">
        <v>3828</v>
      </c>
      <c r="G121">
        <v>1.1200000000000001</v>
      </c>
      <c r="H121">
        <v>1660</v>
      </c>
      <c r="I121">
        <v>865</v>
      </c>
      <c r="J121">
        <v>80</v>
      </c>
      <c r="K121">
        <v>540</v>
      </c>
      <c r="L121">
        <v>125</v>
      </c>
      <c r="M121">
        <v>25</v>
      </c>
      <c r="N121">
        <v>15</v>
      </c>
    </row>
    <row r="122" spans="1:14">
      <c r="A122">
        <v>6020501.0199999996</v>
      </c>
      <c r="B122">
        <v>5907</v>
      </c>
      <c r="C122">
        <v>5870</v>
      </c>
      <c r="D122">
        <v>2191</v>
      </c>
      <c r="E122">
        <v>2153</v>
      </c>
      <c r="F122">
        <v>1049.7</v>
      </c>
      <c r="G122">
        <v>5.63</v>
      </c>
      <c r="H122">
        <v>3070</v>
      </c>
      <c r="I122">
        <v>2215</v>
      </c>
      <c r="J122">
        <v>225</v>
      </c>
      <c r="K122">
        <v>460</v>
      </c>
      <c r="L122">
        <v>100</v>
      </c>
      <c r="M122">
        <v>55</v>
      </c>
      <c r="N122">
        <v>15</v>
      </c>
    </row>
    <row r="123" spans="1:14">
      <c r="A123">
        <v>6020501.0300000003</v>
      </c>
      <c r="B123">
        <v>6405</v>
      </c>
      <c r="C123">
        <v>6123</v>
      </c>
      <c r="D123">
        <v>3084</v>
      </c>
      <c r="E123">
        <v>2953</v>
      </c>
      <c r="F123">
        <v>2826.9</v>
      </c>
      <c r="G123">
        <v>2.27</v>
      </c>
      <c r="H123">
        <v>2810</v>
      </c>
      <c r="I123">
        <v>1620</v>
      </c>
      <c r="J123">
        <v>120</v>
      </c>
      <c r="K123">
        <v>735</v>
      </c>
      <c r="L123">
        <v>240</v>
      </c>
      <c r="M123">
        <v>80</v>
      </c>
      <c r="N123">
        <v>15</v>
      </c>
    </row>
    <row r="124" spans="1:14">
      <c r="A124">
        <v>6020502</v>
      </c>
      <c r="B124">
        <v>2300</v>
      </c>
      <c r="C124">
        <v>2329</v>
      </c>
      <c r="D124">
        <v>920</v>
      </c>
      <c r="E124">
        <v>898</v>
      </c>
      <c r="F124">
        <v>997.3</v>
      </c>
      <c r="G124">
        <v>2.31</v>
      </c>
      <c r="H124">
        <v>1190</v>
      </c>
      <c r="I124">
        <v>905</v>
      </c>
      <c r="J124">
        <v>55</v>
      </c>
      <c r="K124">
        <v>120</v>
      </c>
      <c r="L124">
        <v>70</v>
      </c>
      <c r="M124">
        <v>30</v>
      </c>
      <c r="N124">
        <v>10</v>
      </c>
    </row>
    <row r="125" spans="1:14">
      <c r="A125">
        <v>6020503</v>
      </c>
      <c r="B125">
        <v>3784</v>
      </c>
      <c r="C125">
        <v>3757</v>
      </c>
      <c r="D125">
        <v>1474</v>
      </c>
      <c r="E125">
        <v>1444</v>
      </c>
      <c r="F125">
        <v>1651.4</v>
      </c>
      <c r="G125">
        <v>2.29</v>
      </c>
      <c r="H125">
        <v>1930</v>
      </c>
      <c r="I125">
        <v>1455</v>
      </c>
      <c r="J125">
        <v>85</v>
      </c>
      <c r="K125">
        <v>240</v>
      </c>
      <c r="L125">
        <v>50</v>
      </c>
      <c r="M125">
        <v>65</v>
      </c>
      <c r="N125">
        <v>40</v>
      </c>
    </row>
    <row r="126" spans="1:14">
      <c r="A126">
        <v>6020510.0199999996</v>
      </c>
      <c r="B126">
        <v>6847</v>
      </c>
      <c r="C126">
        <v>7174</v>
      </c>
      <c r="D126">
        <v>2739</v>
      </c>
      <c r="E126">
        <v>2669</v>
      </c>
      <c r="F126">
        <v>942</v>
      </c>
      <c r="G126">
        <v>7.27</v>
      </c>
      <c r="H126">
        <v>2780</v>
      </c>
      <c r="I126">
        <v>2430</v>
      </c>
      <c r="J126">
        <v>155</v>
      </c>
      <c r="K126">
        <v>110</v>
      </c>
      <c r="L126">
        <v>45</v>
      </c>
      <c r="M126">
        <v>25</v>
      </c>
      <c r="N126">
        <v>15</v>
      </c>
    </row>
    <row r="127" spans="1:14">
      <c r="A127">
        <v>6020510.0300000003</v>
      </c>
      <c r="B127">
        <v>5798</v>
      </c>
      <c r="C127">
        <v>4626</v>
      </c>
      <c r="D127">
        <v>2477</v>
      </c>
      <c r="E127">
        <v>2271</v>
      </c>
      <c r="F127">
        <v>680.3</v>
      </c>
      <c r="G127">
        <v>8.52</v>
      </c>
      <c r="H127">
        <v>2405</v>
      </c>
      <c r="I127">
        <v>1965</v>
      </c>
      <c r="J127">
        <v>180</v>
      </c>
      <c r="K127">
        <v>160</v>
      </c>
      <c r="L127">
        <v>55</v>
      </c>
      <c r="M127">
        <v>15</v>
      </c>
      <c r="N127">
        <v>35</v>
      </c>
    </row>
    <row r="128" spans="1:14">
      <c r="A128">
        <v>6020510.0599999996</v>
      </c>
      <c r="B128">
        <v>5838</v>
      </c>
      <c r="C128">
        <v>6146</v>
      </c>
      <c r="D128">
        <v>1892</v>
      </c>
      <c r="E128">
        <v>1884</v>
      </c>
      <c r="F128">
        <v>2599.1999999999998</v>
      </c>
      <c r="G128">
        <v>2.25</v>
      </c>
      <c r="H128">
        <v>2835</v>
      </c>
      <c r="I128">
        <v>2405</v>
      </c>
      <c r="J128">
        <v>115</v>
      </c>
      <c r="K128">
        <v>185</v>
      </c>
      <c r="L128">
        <v>65</v>
      </c>
      <c r="M128">
        <v>35</v>
      </c>
      <c r="N128">
        <v>25</v>
      </c>
    </row>
    <row r="129" spans="1:14">
      <c r="A129">
        <v>6020520.0199999996</v>
      </c>
      <c r="B129">
        <v>1850</v>
      </c>
      <c r="C129">
        <v>1936</v>
      </c>
      <c r="D129">
        <v>719</v>
      </c>
      <c r="E129">
        <v>706</v>
      </c>
      <c r="F129">
        <v>1879.7</v>
      </c>
      <c r="G129">
        <v>0.98</v>
      </c>
      <c r="H129">
        <v>1020</v>
      </c>
      <c r="I129">
        <v>870</v>
      </c>
      <c r="J129">
        <v>55</v>
      </c>
      <c r="K129">
        <v>45</v>
      </c>
      <c r="L129">
        <v>35</v>
      </c>
      <c r="M129">
        <v>0</v>
      </c>
      <c r="N129">
        <v>15</v>
      </c>
    </row>
    <row r="130" spans="1:14">
      <c r="A130">
        <v>6020520.0300000003</v>
      </c>
      <c r="B130">
        <v>5895</v>
      </c>
      <c r="C130">
        <v>5872</v>
      </c>
      <c r="D130">
        <v>2350</v>
      </c>
      <c r="E130">
        <v>2331</v>
      </c>
      <c r="F130">
        <v>1890.4</v>
      </c>
      <c r="G130">
        <v>3.12</v>
      </c>
      <c r="H130">
        <v>2955</v>
      </c>
      <c r="I130">
        <v>2260</v>
      </c>
      <c r="J130">
        <v>145</v>
      </c>
      <c r="K130">
        <v>430</v>
      </c>
      <c r="L130">
        <v>65</v>
      </c>
      <c r="M130">
        <v>25</v>
      </c>
      <c r="N130">
        <v>35</v>
      </c>
    </row>
    <row r="131" spans="1:14">
      <c r="A131">
        <v>6020520.04</v>
      </c>
      <c r="B131">
        <v>3579</v>
      </c>
      <c r="C131">
        <v>3215</v>
      </c>
      <c r="D131">
        <v>1098</v>
      </c>
      <c r="E131">
        <v>1070</v>
      </c>
      <c r="F131">
        <v>33.4</v>
      </c>
      <c r="G131">
        <v>107.27</v>
      </c>
      <c r="H131">
        <v>1580</v>
      </c>
      <c r="I131">
        <v>1400</v>
      </c>
      <c r="J131">
        <v>95</v>
      </c>
      <c r="K131">
        <v>10</v>
      </c>
      <c r="L131">
        <v>50</v>
      </c>
      <c r="M131">
        <v>10</v>
      </c>
      <c r="N131">
        <v>25</v>
      </c>
    </row>
    <row r="132" spans="1:14">
      <c r="A132">
        <v>6020520.0499999998</v>
      </c>
      <c r="B132">
        <v>667</v>
      </c>
      <c r="C132">
        <v>613</v>
      </c>
      <c r="D132">
        <v>224</v>
      </c>
      <c r="E132">
        <v>219</v>
      </c>
      <c r="F132">
        <v>24.7</v>
      </c>
      <c r="G132">
        <v>27</v>
      </c>
      <c r="H132">
        <v>270</v>
      </c>
      <c r="I132">
        <v>240</v>
      </c>
      <c r="J132">
        <v>15</v>
      </c>
      <c r="K132">
        <v>0</v>
      </c>
      <c r="L132">
        <v>0</v>
      </c>
      <c r="M132">
        <v>10</v>
      </c>
      <c r="N132">
        <v>0</v>
      </c>
    </row>
    <row r="133" spans="1:14">
      <c r="A133">
        <v>6020521.0099999998</v>
      </c>
      <c r="B133">
        <v>3819</v>
      </c>
      <c r="C133">
        <v>3964</v>
      </c>
      <c r="D133">
        <v>1463</v>
      </c>
      <c r="E133">
        <v>1449</v>
      </c>
      <c r="F133">
        <v>1104.8</v>
      </c>
      <c r="G133">
        <v>3.46</v>
      </c>
      <c r="H133">
        <v>2085</v>
      </c>
      <c r="I133">
        <v>1700</v>
      </c>
      <c r="J133">
        <v>105</v>
      </c>
      <c r="K133">
        <v>180</v>
      </c>
      <c r="L133">
        <v>50</v>
      </c>
      <c r="M133">
        <v>15</v>
      </c>
      <c r="N133">
        <v>25</v>
      </c>
    </row>
    <row r="134" spans="1:14">
      <c r="A134">
        <v>6020521.0199999996</v>
      </c>
      <c r="B134">
        <v>3202</v>
      </c>
      <c r="C134">
        <v>3225</v>
      </c>
      <c r="D134">
        <v>1292</v>
      </c>
      <c r="E134">
        <v>1276</v>
      </c>
      <c r="F134">
        <v>1183.7</v>
      </c>
      <c r="G134">
        <v>2.71</v>
      </c>
      <c r="H134">
        <v>1420</v>
      </c>
      <c r="I134">
        <v>1195</v>
      </c>
      <c r="J134">
        <v>85</v>
      </c>
      <c r="K134">
        <v>100</v>
      </c>
      <c r="L134">
        <v>10</v>
      </c>
      <c r="M134">
        <v>0</v>
      </c>
      <c r="N134">
        <v>15</v>
      </c>
    </row>
    <row r="135" spans="1:14">
      <c r="A135">
        <v>6020522.0099999998</v>
      </c>
      <c r="B135">
        <v>4948</v>
      </c>
      <c r="C135">
        <v>4900</v>
      </c>
      <c r="D135">
        <v>2120</v>
      </c>
      <c r="E135">
        <v>2086</v>
      </c>
      <c r="F135">
        <v>1788.7</v>
      </c>
      <c r="G135">
        <v>2.77</v>
      </c>
      <c r="H135">
        <v>2350</v>
      </c>
      <c r="I135">
        <v>1820</v>
      </c>
      <c r="J135">
        <v>135</v>
      </c>
      <c r="K135">
        <v>235</v>
      </c>
      <c r="L135">
        <v>75</v>
      </c>
      <c r="M135">
        <v>45</v>
      </c>
      <c r="N135">
        <v>45</v>
      </c>
    </row>
    <row r="136" spans="1:14">
      <c r="A136">
        <v>6020522.0199999996</v>
      </c>
      <c r="B136">
        <v>4966</v>
      </c>
      <c r="C136">
        <v>5169</v>
      </c>
      <c r="D136">
        <v>1978</v>
      </c>
      <c r="E136">
        <v>1965</v>
      </c>
      <c r="F136">
        <v>1801.9</v>
      </c>
      <c r="G136">
        <v>2.76</v>
      </c>
      <c r="H136">
        <v>2475</v>
      </c>
      <c r="I136">
        <v>2050</v>
      </c>
      <c r="J136">
        <v>110</v>
      </c>
      <c r="K136">
        <v>180</v>
      </c>
      <c r="L136">
        <v>55</v>
      </c>
      <c r="M136">
        <v>45</v>
      </c>
      <c r="N136">
        <v>35</v>
      </c>
    </row>
    <row r="137" spans="1:14">
      <c r="A137">
        <v>6020530</v>
      </c>
      <c r="B137">
        <v>1983</v>
      </c>
      <c r="C137">
        <v>1894</v>
      </c>
      <c r="D137">
        <v>1013</v>
      </c>
      <c r="E137">
        <v>996</v>
      </c>
      <c r="F137">
        <v>2738.2</v>
      </c>
      <c r="G137">
        <v>0.72</v>
      </c>
      <c r="H137">
        <v>970</v>
      </c>
      <c r="I137">
        <v>600</v>
      </c>
      <c r="J137">
        <v>55</v>
      </c>
      <c r="K137">
        <v>210</v>
      </c>
      <c r="L137">
        <v>30</v>
      </c>
      <c r="M137">
        <v>30</v>
      </c>
      <c r="N137">
        <v>45</v>
      </c>
    </row>
    <row r="138" spans="1:14">
      <c r="A138">
        <v>6020531</v>
      </c>
      <c r="B138">
        <v>5652</v>
      </c>
      <c r="C138">
        <v>5456</v>
      </c>
      <c r="D138">
        <v>2764</v>
      </c>
      <c r="E138">
        <v>2559</v>
      </c>
      <c r="F138">
        <v>3529.6</v>
      </c>
      <c r="G138">
        <v>1.6</v>
      </c>
      <c r="H138">
        <v>3160</v>
      </c>
      <c r="I138">
        <v>1955</v>
      </c>
      <c r="J138">
        <v>260</v>
      </c>
      <c r="K138">
        <v>655</v>
      </c>
      <c r="L138">
        <v>220</v>
      </c>
      <c r="M138">
        <v>45</v>
      </c>
      <c r="N138">
        <v>35</v>
      </c>
    </row>
    <row r="139" spans="1:14">
      <c r="A139">
        <v>6020532</v>
      </c>
      <c r="B139">
        <v>923</v>
      </c>
      <c r="C139">
        <v>874</v>
      </c>
      <c r="D139">
        <v>407</v>
      </c>
      <c r="E139">
        <v>380</v>
      </c>
      <c r="F139">
        <v>906.8</v>
      </c>
      <c r="G139">
        <v>1.02</v>
      </c>
      <c r="H139">
        <v>475</v>
      </c>
      <c r="I139">
        <v>325</v>
      </c>
      <c r="J139">
        <v>55</v>
      </c>
      <c r="K139">
        <v>65</v>
      </c>
      <c r="L139">
        <v>25</v>
      </c>
      <c r="M139">
        <v>10</v>
      </c>
      <c r="N139">
        <v>0</v>
      </c>
    </row>
    <row r="140" spans="1:14">
      <c r="A140">
        <v>6020533</v>
      </c>
      <c r="B140">
        <v>4315</v>
      </c>
      <c r="C140">
        <v>4069</v>
      </c>
      <c r="D140">
        <v>1748</v>
      </c>
      <c r="E140">
        <v>1726</v>
      </c>
      <c r="F140">
        <v>2480.6999999999998</v>
      </c>
      <c r="G140">
        <v>1.74</v>
      </c>
      <c r="H140">
        <v>2290</v>
      </c>
      <c r="I140">
        <v>1705</v>
      </c>
      <c r="J140">
        <v>175</v>
      </c>
      <c r="K140">
        <v>230</v>
      </c>
      <c r="L140">
        <v>95</v>
      </c>
      <c r="M140">
        <v>50</v>
      </c>
      <c r="N140">
        <v>30</v>
      </c>
    </row>
    <row r="141" spans="1:14">
      <c r="A141">
        <v>6020534</v>
      </c>
      <c r="B141">
        <v>3833</v>
      </c>
      <c r="C141">
        <v>3566</v>
      </c>
      <c r="D141">
        <v>1933</v>
      </c>
      <c r="E141">
        <v>1851</v>
      </c>
      <c r="F141">
        <v>3689.8</v>
      </c>
      <c r="G141">
        <v>1.04</v>
      </c>
      <c r="H141">
        <v>2065</v>
      </c>
      <c r="I141">
        <v>1355</v>
      </c>
      <c r="J141">
        <v>110</v>
      </c>
      <c r="K141">
        <v>455</v>
      </c>
      <c r="L141">
        <v>95</v>
      </c>
      <c r="M141">
        <v>35</v>
      </c>
      <c r="N141">
        <v>15</v>
      </c>
    </row>
    <row r="142" spans="1:14">
      <c r="A142">
        <v>6020535</v>
      </c>
      <c r="B142">
        <v>4012</v>
      </c>
      <c r="C142">
        <v>3972</v>
      </c>
      <c r="D142">
        <v>1702</v>
      </c>
      <c r="E142">
        <v>1689</v>
      </c>
      <c r="F142">
        <v>2843.6</v>
      </c>
      <c r="G142">
        <v>1.41</v>
      </c>
      <c r="H142">
        <v>1980</v>
      </c>
      <c r="I142">
        <v>1540</v>
      </c>
      <c r="J142">
        <v>100</v>
      </c>
      <c r="K142">
        <v>220</v>
      </c>
      <c r="L142">
        <v>65</v>
      </c>
      <c r="M142">
        <v>25</v>
      </c>
      <c r="N142">
        <v>25</v>
      </c>
    </row>
    <row r="143" spans="1:14">
      <c r="A143">
        <v>6020536</v>
      </c>
      <c r="B143">
        <v>7174</v>
      </c>
      <c r="C143">
        <v>7375</v>
      </c>
      <c r="D143">
        <v>3442</v>
      </c>
      <c r="E143">
        <v>3321</v>
      </c>
      <c r="F143">
        <v>1681.2</v>
      </c>
      <c r="G143">
        <v>4.2699999999999996</v>
      </c>
      <c r="H143">
        <v>3260</v>
      </c>
      <c r="I143">
        <v>2345</v>
      </c>
      <c r="J143">
        <v>230</v>
      </c>
      <c r="K143">
        <v>410</v>
      </c>
      <c r="L143">
        <v>175</v>
      </c>
      <c r="M143">
        <v>50</v>
      </c>
      <c r="N143">
        <v>50</v>
      </c>
    </row>
    <row r="144" spans="1:14">
      <c r="A144">
        <v>6020537.0099999998</v>
      </c>
      <c r="B144">
        <v>3121</v>
      </c>
      <c r="C144">
        <v>3009</v>
      </c>
      <c r="D144">
        <v>1571</v>
      </c>
      <c r="E144">
        <v>1527</v>
      </c>
      <c r="F144">
        <v>1598.1</v>
      </c>
      <c r="G144">
        <v>1.95</v>
      </c>
      <c r="H144">
        <v>1290</v>
      </c>
      <c r="I144">
        <v>930</v>
      </c>
      <c r="J144">
        <v>95</v>
      </c>
      <c r="K144">
        <v>155</v>
      </c>
      <c r="L144">
        <v>45</v>
      </c>
      <c r="M144">
        <v>40</v>
      </c>
      <c r="N144">
        <v>25</v>
      </c>
    </row>
    <row r="145" spans="1:14">
      <c r="A145">
        <v>6020537.0199999996</v>
      </c>
      <c r="B145">
        <v>3164</v>
      </c>
      <c r="C145">
        <v>3189</v>
      </c>
      <c r="D145">
        <v>1177</v>
      </c>
      <c r="E145">
        <v>1169</v>
      </c>
      <c r="F145">
        <v>2892.7</v>
      </c>
      <c r="G145">
        <v>1.0900000000000001</v>
      </c>
      <c r="H145">
        <v>1530</v>
      </c>
      <c r="I145">
        <v>1290</v>
      </c>
      <c r="J145">
        <v>110</v>
      </c>
      <c r="K145">
        <v>100</v>
      </c>
      <c r="L145">
        <v>0</v>
      </c>
      <c r="M145">
        <v>15</v>
      </c>
      <c r="N145">
        <v>10</v>
      </c>
    </row>
    <row r="146" spans="1:14">
      <c r="A146">
        <v>6020537.0300000003</v>
      </c>
      <c r="B146">
        <v>2581</v>
      </c>
      <c r="C146">
        <v>2532</v>
      </c>
      <c r="D146">
        <v>1049</v>
      </c>
      <c r="E146">
        <v>1046</v>
      </c>
      <c r="F146">
        <v>2438.4</v>
      </c>
      <c r="G146">
        <v>1.06</v>
      </c>
      <c r="H146">
        <v>1310</v>
      </c>
      <c r="I146">
        <v>1015</v>
      </c>
      <c r="J146">
        <v>80</v>
      </c>
      <c r="K146">
        <v>165</v>
      </c>
      <c r="L146">
        <v>30</v>
      </c>
      <c r="M146">
        <v>10</v>
      </c>
      <c r="N146">
        <v>10</v>
      </c>
    </row>
    <row r="147" spans="1:14">
      <c r="A147">
        <v>6020538</v>
      </c>
      <c r="B147">
        <v>2149</v>
      </c>
      <c r="C147">
        <v>2128</v>
      </c>
      <c r="D147">
        <v>919</v>
      </c>
      <c r="E147">
        <v>908</v>
      </c>
      <c r="F147">
        <v>1396</v>
      </c>
      <c r="G147">
        <v>1.54</v>
      </c>
      <c r="H147">
        <v>1060</v>
      </c>
      <c r="I147">
        <v>800</v>
      </c>
      <c r="J147">
        <v>60</v>
      </c>
      <c r="K147">
        <v>115</v>
      </c>
      <c r="L147">
        <v>55</v>
      </c>
      <c r="M147">
        <v>15</v>
      </c>
      <c r="N147">
        <v>20</v>
      </c>
    </row>
    <row r="148" spans="1:14">
      <c r="A148">
        <v>6020539.0099999998</v>
      </c>
      <c r="B148">
        <v>3341</v>
      </c>
      <c r="C148">
        <v>3171</v>
      </c>
      <c r="D148">
        <v>1321</v>
      </c>
      <c r="E148">
        <v>1310</v>
      </c>
      <c r="F148">
        <v>179.3</v>
      </c>
      <c r="G148">
        <v>18.63</v>
      </c>
      <c r="H148">
        <v>1810</v>
      </c>
      <c r="I148">
        <v>1485</v>
      </c>
      <c r="J148">
        <v>100</v>
      </c>
      <c r="K148">
        <v>130</v>
      </c>
      <c r="L148">
        <v>60</v>
      </c>
      <c r="M148">
        <v>10</v>
      </c>
      <c r="N148">
        <v>25</v>
      </c>
    </row>
    <row r="149" spans="1:14">
      <c r="A149">
        <v>6020539.0199999996</v>
      </c>
      <c r="B149">
        <v>3967</v>
      </c>
      <c r="C149">
        <v>4110</v>
      </c>
      <c r="D149">
        <v>1742</v>
      </c>
      <c r="E149">
        <v>1698</v>
      </c>
      <c r="F149">
        <v>3092.9</v>
      </c>
      <c r="G149">
        <v>1.28</v>
      </c>
      <c r="H149">
        <v>1820</v>
      </c>
      <c r="I149">
        <v>1315</v>
      </c>
      <c r="J149">
        <v>95</v>
      </c>
      <c r="K149">
        <v>295</v>
      </c>
      <c r="L149">
        <v>95</v>
      </c>
      <c r="M149">
        <v>10</v>
      </c>
      <c r="N149">
        <v>15</v>
      </c>
    </row>
    <row r="150" spans="1:14">
      <c r="A150">
        <v>6020540.0099999998</v>
      </c>
      <c r="B150">
        <v>2090</v>
      </c>
      <c r="C150">
        <v>2115</v>
      </c>
      <c r="D150">
        <v>773</v>
      </c>
      <c r="E150">
        <v>772</v>
      </c>
      <c r="F150">
        <v>2576.4</v>
      </c>
      <c r="G150">
        <v>0.81</v>
      </c>
      <c r="H150">
        <v>995</v>
      </c>
      <c r="I150">
        <v>785</v>
      </c>
      <c r="J150">
        <v>50</v>
      </c>
      <c r="K150">
        <v>95</v>
      </c>
      <c r="L150">
        <v>35</v>
      </c>
      <c r="M150">
        <v>20</v>
      </c>
      <c r="N150">
        <v>20</v>
      </c>
    </row>
    <row r="151" spans="1:14">
      <c r="A151">
        <v>6020540.0199999996</v>
      </c>
      <c r="B151">
        <v>3457</v>
      </c>
      <c r="C151">
        <v>3437</v>
      </c>
      <c r="D151">
        <v>1501</v>
      </c>
      <c r="E151">
        <v>1473</v>
      </c>
      <c r="F151">
        <v>3136.5</v>
      </c>
      <c r="G151">
        <v>1.1000000000000001</v>
      </c>
      <c r="H151">
        <v>1930</v>
      </c>
      <c r="I151">
        <v>1325</v>
      </c>
      <c r="J151">
        <v>160</v>
      </c>
      <c r="K151">
        <v>265</v>
      </c>
      <c r="L151">
        <v>160</v>
      </c>
      <c r="M151">
        <v>10</v>
      </c>
      <c r="N151">
        <v>10</v>
      </c>
    </row>
    <row r="152" spans="1:14">
      <c r="A152">
        <v>6020540.0300000003</v>
      </c>
      <c r="B152">
        <v>5841</v>
      </c>
      <c r="C152">
        <v>5726</v>
      </c>
      <c r="D152">
        <v>2735</v>
      </c>
      <c r="E152">
        <v>2680</v>
      </c>
      <c r="F152">
        <v>3487.4</v>
      </c>
      <c r="G152">
        <v>1.67</v>
      </c>
      <c r="H152">
        <v>2660</v>
      </c>
      <c r="I152">
        <v>2175</v>
      </c>
      <c r="J152">
        <v>125</v>
      </c>
      <c r="K152">
        <v>245</v>
      </c>
      <c r="L152">
        <v>85</v>
      </c>
      <c r="M152">
        <v>15</v>
      </c>
      <c r="N152">
        <v>20</v>
      </c>
    </row>
    <row r="153" spans="1:14">
      <c r="A153">
        <v>6020540.04</v>
      </c>
      <c r="B153">
        <v>2460</v>
      </c>
      <c r="C153">
        <v>2490</v>
      </c>
      <c r="D153">
        <v>1094</v>
      </c>
      <c r="E153">
        <v>1060</v>
      </c>
      <c r="F153">
        <v>3142.6</v>
      </c>
      <c r="G153">
        <v>0.78</v>
      </c>
      <c r="H153">
        <v>1185</v>
      </c>
      <c r="I153">
        <v>890</v>
      </c>
      <c r="J153">
        <v>75</v>
      </c>
      <c r="K153">
        <v>150</v>
      </c>
      <c r="L153">
        <v>50</v>
      </c>
      <c r="M153">
        <v>0</v>
      </c>
      <c r="N153">
        <v>15</v>
      </c>
    </row>
    <row r="154" spans="1:14">
      <c r="A154">
        <v>6020541</v>
      </c>
      <c r="B154">
        <v>228</v>
      </c>
      <c r="C154">
        <v>234</v>
      </c>
      <c r="D154">
        <v>110</v>
      </c>
      <c r="E154">
        <v>86</v>
      </c>
      <c r="F154">
        <v>17.5</v>
      </c>
      <c r="G154">
        <v>13.03</v>
      </c>
      <c r="H154">
        <v>100</v>
      </c>
      <c r="I154">
        <v>55</v>
      </c>
      <c r="J154">
        <v>0</v>
      </c>
      <c r="K154">
        <v>10</v>
      </c>
      <c r="L154">
        <v>35</v>
      </c>
      <c r="M154">
        <v>0</v>
      </c>
      <c r="N154">
        <v>0</v>
      </c>
    </row>
    <row r="155" spans="1:14">
      <c r="A155">
        <v>6020542</v>
      </c>
      <c r="B155">
        <v>2770</v>
      </c>
      <c r="C155">
        <v>2417</v>
      </c>
      <c r="D155">
        <v>1092</v>
      </c>
      <c r="E155">
        <v>1017</v>
      </c>
      <c r="F155">
        <v>691.3</v>
      </c>
      <c r="G155">
        <v>4.01</v>
      </c>
      <c r="H155">
        <v>1315</v>
      </c>
      <c r="I155">
        <v>785</v>
      </c>
      <c r="J155">
        <v>185</v>
      </c>
      <c r="K155">
        <v>260</v>
      </c>
      <c r="L155">
        <v>70</v>
      </c>
      <c r="M155">
        <v>15</v>
      </c>
      <c r="N155">
        <v>10</v>
      </c>
    </row>
    <row r="156" spans="1:14">
      <c r="A156">
        <v>6020550</v>
      </c>
      <c r="B156">
        <v>2544</v>
      </c>
      <c r="C156">
        <v>2475</v>
      </c>
      <c r="D156">
        <v>1132</v>
      </c>
      <c r="E156">
        <v>1094</v>
      </c>
      <c r="F156">
        <v>2759.8</v>
      </c>
      <c r="G156">
        <v>0.92</v>
      </c>
      <c r="H156">
        <v>1345</v>
      </c>
      <c r="I156">
        <v>970</v>
      </c>
      <c r="J156">
        <v>65</v>
      </c>
      <c r="K156">
        <v>200</v>
      </c>
      <c r="L156">
        <v>55</v>
      </c>
      <c r="M156">
        <v>25</v>
      </c>
      <c r="N156">
        <v>25</v>
      </c>
    </row>
    <row r="157" spans="1:14">
      <c r="A157">
        <v>6020551</v>
      </c>
      <c r="B157">
        <v>5926</v>
      </c>
      <c r="C157">
        <v>5776</v>
      </c>
      <c r="D157">
        <v>2559</v>
      </c>
      <c r="E157">
        <v>2460</v>
      </c>
      <c r="F157">
        <v>3540</v>
      </c>
      <c r="G157">
        <v>1.67</v>
      </c>
      <c r="H157">
        <v>3000</v>
      </c>
      <c r="I157">
        <v>2050</v>
      </c>
      <c r="J157">
        <v>245</v>
      </c>
      <c r="K157">
        <v>525</v>
      </c>
      <c r="L157">
        <v>110</v>
      </c>
      <c r="M157">
        <v>25</v>
      </c>
      <c r="N157">
        <v>40</v>
      </c>
    </row>
    <row r="158" spans="1:14">
      <c r="A158">
        <v>6020552.0099999998</v>
      </c>
      <c r="B158">
        <v>5232</v>
      </c>
      <c r="C158">
        <v>5074</v>
      </c>
      <c r="D158">
        <v>2044</v>
      </c>
      <c r="E158">
        <v>2014</v>
      </c>
      <c r="F158">
        <v>2504.1999999999998</v>
      </c>
      <c r="G158">
        <v>2.09</v>
      </c>
      <c r="H158">
        <v>2555</v>
      </c>
      <c r="I158">
        <v>1905</v>
      </c>
      <c r="J158">
        <v>210</v>
      </c>
      <c r="K158">
        <v>300</v>
      </c>
      <c r="L158">
        <v>95</v>
      </c>
      <c r="M158">
        <v>30</v>
      </c>
      <c r="N158">
        <v>25</v>
      </c>
    </row>
    <row r="159" spans="1:14">
      <c r="A159">
        <v>6020552.0199999996</v>
      </c>
      <c r="B159">
        <v>4126</v>
      </c>
      <c r="C159">
        <v>3756</v>
      </c>
      <c r="D159">
        <v>1807</v>
      </c>
      <c r="E159">
        <v>1765</v>
      </c>
      <c r="F159">
        <v>4015.6</v>
      </c>
      <c r="G159">
        <v>1.03</v>
      </c>
      <c r="H159">
        <v>1850</v>
      </c>
      <c r="I159">
        <v>1345</v>
      </c>
      <c r="J159">
        <v>150</v>
      </c>
      <c r="K159">
        <v>245</v>
      </c>
      <c r="L159">
        <v>45</v>
      </c>
      <c r="M159">
        <v>10</v>
      </c>
      <c r="N159">
        <v>55</v>
      </c>
    </row>
    <row r="160" spans="1:14">
      <c r="A160">
        <v>6020553</v>
      </c>
      <c r="B160">
        <v>4563</v>
      </c>
      <c r="C160">
        <v>4568</v>
      </c>
      <c r="D160">
        <v>2161</v>
      </c>
      <c r="E160">
        <v>2035</v>
      </c>
      <c r="F160">
        <v>3513.5</v>
      </c>
      <c r="G160">
        <v>1.3</v>
      </c>
      <c r="H160">
        <v>2075</v>
      </c>
      <c r="I160">
        <v>1355</v>
      </c>
      <c r="J160">
        <v>230</v>
      </c>
      <c r="K160">
        <v>410</v>
      </c>
      <c r="L160">
        <v>60</v>
      </c>
      <c r="M160">
        <v>15</v>
      </c>
      <c r="N160">
        <v>15</v>
      </c>
    </row>
    <row r="161" spans="1:14">
      <c r="A161">
        <v>6020560.0099999998</v>
      </c>
      <c r="B161">
        <v>5493</v>
      </c>
      <c r="C161">
        <v>5654</v>
      </c>
      <c r="D161">
        <v>1542</v>
      </c>
      <c r="E161">
        <v>1526</v>
      </c>
      <c r="F161">
        <v>4097.7</v>
      </c>
      <c r="G161">
        <v>1.34</v>
      </c>
      <c r="H161">
        <v>2675</v>
      </c>
      <c r="I161">
        <v>2010</v>
      </c>
      <c r="J161">
        <v>280</v>
      </c>
      <c r="K161">
        <v>320</v>
      </c>
      <c r="L161">
        <v>35</v>
      </c>
      <c r="M161">
        <v>10</v>
      </c>
      <c r="N161">
        <v>15</v>
      </c>
    </row>
    <row r="162" spans="1:14">
      <c r="A162">
        <v>6020560.0199999996</v>
      </c>
      <c r="B162">
        <v>7583</v>
      </c>
      <c r="C162">
        <v>7296</v>
      </c>
      <c r="D162">
        <v>2717</v>
      </c>
      <c r="E162">
        <v>2661</v>
      </c>
      <c r="F162">
        <v>4331.8999999999996</v>
      </c>
      <c r="G162">
        <v>1.75</v>
      </c>
      <c r="H162">
        <v>3635</v>
      </c>
      <c r="I162">
        <v>2470</v>
      </c>
      <c r="J162">
        <v>450</v>
      </c>
      <c r="K162">
        <v>545</v>
      </c>
      <c r="L162">
        <v>100</v>
      </c>
      <c r="M162">
        <v>15</v>
      </c>
      <c r="N162">
        <v>55</v>
      </c>
    </row>
    <row r="163" spans="1:14">
      <c r="A163">
        <v>6020560.04</v>
      </c>
      <c r="B163">
        <v>6441</v>
      </c>
      <c r="C163">
        <v>6390</v>
      </c>
      <c r="D163">
        <v>2006</v>
      </c>
      <c r="E163">
        <v>1981</v>
      </c>
      <c r="F163">
        <v>4492.6000000000004</v>
      </c>
      <c r="G163">
        <v>1.43</v>
      </c>
      <c r="H163">
        <v>3185</v>
      </c>
      <c r="I163">
        <v>2115</v>
      </c>
      <c r="J163">
        <v>355</v>
      </c>
      <c r="K163">
        <v>600</v>
      </c>
      <c r="L163">
        <v>80</v>
      </c>
      <c r="M163">
        <v>10</v>
      </c>
      <c r="N163">
        <v>25</v>
      </c>
    </row>
    <row r="164" spans="1:14">
      <c r="A164">
        <v>6020560.0499999998</v>
      </c>
      <c r="B164">
        <v>3597</v>
      </c>
      <c r="C164">
        <v>3560</v>
      </c>
      <c r="D164">
        <v>1156</v>
      </c>
      <c r="E164">
        <v>1127</v>
      </c>
      <c r="F164">
        <v>4311.8999999999996</v>
      </c>
      <c r="G164">
        <v>0.83</v>
      </c>
      <c r="H164">
        <v>1475</v>
      </c>
      <c r="I164">
        <v>980</v>
      </c>
      <c r="J164">
        <v>175</v>
      </c>
      <c r="K164">
        <v>270</v>
      </c>
      <c r="L164">
        <v>25</v>
      </c>
      <c r="M164">
        <v>0</v>
      </c>
      <c r="N164">
        <v>20</v>
      </c>
    </row>
    <row r="165" spans="1:14">
      <c r="A165">
        <v>6020560.0599999996</v>
      </c>
      <c r="B165">
        <v>13246</v>
      </c>
      <c r="C165">
        <v>8734</v>
      </c>
      <c r="D165">
        <v>3780</v>
      </c>
      <c r="E165">
        <v>3722</v>
      </c>
      <c r="F165">
        <v>767.1</v>
      </c>
      <c r="G165">
        <v>17.27</v>
      </c>
      <c r="H165">
        <v>6735</v>
      </c>
      <c r="I165">
        <v>5285</v>
      </c>
      <c r="J165">
        <v>680</v>
      </c>
      <c r="K165">
        <v>620</v>
      </c>
      <c r="L165">
        <v>40</v>
      </c>
      <c r="M165">
        <v>10</v>
      </c>
      <c r="N165">
        <v>90</v>
      </c>
    </row>
    <row r="166" spans="1:14">
      <c r="A166">
        <v>6020560.0700000003</v>
      </c>
      <c r="B166">
        <v>8060</v>
      </c>
      <c r="C166">
        <v>7724</v>
      </c>
      <c r="D166">
        <v>2690</v>
      </c>
      <c r="E166">
        <v>2644</v>
      </c>
      <c r="F166">
        <v>2379.1</v>
      </c>
      <c r="G166">
        <v>3.39</v>
      </c>
      <c r="H166">
        <v>4205</v>
      </c>
      <c r="I166">
        <v>3440</v>
      </c>
      <c r="J166">
        <v>275</v>
      </c>
      <c r="K166">
        <v>310</v>
      </c>
      <c r="L166">
        <v>80</v>
      </c>
      <c r="M166">
        <v>40</v>
      </c>
      <c r="N166">
        <v>55</v>
      </c>
    </row>
    <row r="167" spans="1:14">
      <c r="A167">
        <v>6020570</v>
      </c>
      <c r="B167">
        <v>5368</v>
      </c>
      <c r="C167">
        <v>4932</v>
      </c>
      <c r="D167">
        <v>1809</v>
      </c>
      <c r="E167">
        <v>1792</v>
      </c>
      <c r="F167">
        <v>61.1</v>
      </c>
      <c r="G167">
        <v>87.81</v>
      </c>
      <c r="H167">
        <v>2630</v>
      </c>
      <c r="I167">
        <v>2395</v>
      </c>
      <c r="J167">
        <v>150</v>
      </c>
      <c r="K167">
        <v>50</v>
      </c>
      <c r="L167">
        <v>25</v>
      </c>
      <c r="M167">
        <v>0</v>
      </c>
      <c r="N167">
        <v>10</v>
      </c>
    </row>
    <row r="168" spans="1:14">
      <c r="A168">
        <v>6020580</v>
      </c>
      <c r="B168">
        <v>1411</v>
      </c>
      <c r="C168">
        <v>1240</v>
      </c>
      <c r="D168">
        <v>505</v>
      </c>
      <c r="E168">
        <v>484</v>
      </c>
      <c r="F168">
        <v>6.9</v>
      </c>
      <c r="G168">
        <v>204.56</v>
      </c>
      <c r="H168">
        <v>670</v>
      </c>
      <c r="I168">
        <v>630</v>
      </c>
      <c r="J168">
        <v>20</v>
      </c>
      <c r="K168">
        <v>0</v>
      </c>
      <c r="L168">
        <v>15</v>
      </c>
      <c r="M168">
        <v>0</v>
      </c>
      <c r="N168">
        <v>10</v>
      </c>
    </row>
    <row r="169" spans="1:14">
      <c r="A169">
        <v>6020585</v>
      </c>
      <c r="B169">
        <v>1372</v>
      </c>
      <c r="C169">
        <v>1352</v>
      </c>
      <c r="D169">
        <v>481</v>
      </c>
      <c r="E169">
        <v>453</v>
      </c>
      <c r="F169">
        <v>3.1</v>
      </c>
      <c r="G169">
        <v>441.56</v>
      </c>
      <c r="H169">
        <v>590</v>
      </c>
      <c r="I169">
        <v>540</v>
      </c>
      <c r="J169">
        <v>35</v>
      </c>
      <c r="K169">
        <v>0</v>
      </c>
      <c r="L169">
        <v>15</v>
      </c>
      <c r="M169">
        <v>0</v>
      </c>
      <c r="N169">
        <v>0</v>
      </c>
    </row>
    <row r="170" spans="1:14">
      <c r="A170">
        <v>6020590.0199999996</v>
      </c>
      <c r="B170">
        <v>5014</v>
      </c>
      <c r="C170">
        <v>4986</v>
      </c>
      <c r="D170">
        <v>1904</v>
      </c>
      <c r="E170">
        <v>1808</v>
      </c>
      <c r="F170">
        <v>7.4</v>
      </c>
      <c r="G170">
        <v>679.55</v>
      </c>
      <c r="H170">
        <v>2405</v>
      </c>
      <c r="I170">
        <v>2245</v>
      </c>
      <c r="J170">
        <v>120</v>
      </c>
      <c r="K170">
        <v>0</v>
      </c>
      <c r="L170">
        <v>10</v>
      </c>
      <c r="M170">
        <v>10</v>
      </c>
      <c r="N170">
        <v>15</v>
      </c>
    </row>
    <row r="171" spans="1:14">
      <c r="A171">
        <v>6020590.0300000003</v>
      </c>
      <c r="B171">
        <v>8259</v>
      </c>
      <c r="C171">
        <v>7137</v>
      </c>
      <c r="D171">
        <v>2944</v>
      </c>
      <c r="E171">
        <v>2861</v>
      </c>
      <c r="F171">
        <v>42.7</v>
      </c>
      <c r="G171">
        <v>193.28</v>
      </c>
      <c r="H171">
        <v>4035</v>
      </c>
      <c r="I171">
        <v>3725</v>
      </c>
      <c r="J171">
        <v>210</v>
      </c>
      <c r="K171">
        <v>25</v>
      </c>
      <c r="L171">
        <v>35</v>
      </c>
      <c r="M171">
        <v>15</v>
      </c>
      <c r="N171">
        <v>20</v>
      </c>
    </row>
    <row r="172" spans="1:14">
      <c r="A172">
        <v>6020590.04</v>
      </c>
      <c r="B172">
        <v>2069</v>
      </c>
      <c r="C172">
        <v>1946</v>
      </c>
      <c r="D172">
        <v>819</v>
      </c>
      <c r="E172">
        <v>790</v>
      </c>
      <c r="F172">
        <v>9.1</v>
      </c>
      <c r="G172">
        <v>228.09</v>
      </c>
      <c r="H172">
        <v>970</v>
      </c>
      <c r="I172">
        <v>875</v>
      </c>
      <c r="J172">
        <v>50</v>
      </c>
      <c r="K172">
        <v>20</v>
      </c>
      <c r="L172">
        <v>10</v>
      </c>
      <c r="M172">
        <v>0</v>
      </c>
      <c r="N172">
        <v>10</v>
      </c>
    </row>
    <row r="173" spans="1:14">
      <c r="A173">
        <v>6020595.0099999998</v>
      </c>
      <c r="B173">
        <v>7898</v>
      </c>
      <c r="C173">
        <v>6848</v>
      </c>
      <c r="D173">
        <v>2727</v>
      </c>
      <c r="E173">
        <v>2641</v>
      </c>
      <c r="F173">
        <v>19.7</v>
      </c>
      <c r="G173">
        <v>401.58</v>
      </c>
      <c r="H173">
        <v>3865</v>
      </c>
      <c r="I173">
        <v>3550</v>
      </c>
      <c r="J173">
        <v>170</v>
      </c>
      <c r="K173">
        <v>40</v>
      </c>
      <c r="L173">
        <v>55</v>
      </c>
      <c r="M173">
        <v>15</v>
      </c>
      <c r="N173">
        <v>30</v>
      </c>
    </row>
    <row r="174" spans="1:14">
      <c r="A174">
        <v>6020595.0199999996</v>
      </c>
      <c r="B174">
        <v>3670</v>
      </c>
      <c r="C174">
        <v>3436</v>
      </c>
      <c r="D174">
        <v>1157</v>
      </c>
      <c r="E174">
        <v>1128</v>
      </c>
      <c r="F174">
        <v>20.399999999999999</v>
      </c>
      <c r="G174">
        <v>179.65</v>
      </c>
      <c r="H174">
        <v>1745</v>
      </c>
      <c r="I174">
        <v>1580</v>
      </c>
      <c r="J174">
        <v>90</v>
      </c>
      <c r="K174">
        <v>0</v>
      </c>
      <c r="L174">
        <v>60</v>
      </c>
      <c r="M174">
        <v>0</v>
      </c>
      <c r="N174">
        <v>20</v>
      </c>
    </row>
    <row r="175" spans="1:14">
      <c r="A175">
        <v>6020600</v>
      </c>
      <c r="B175">
        <v>6679</v>
      </c>
      <c r="C175">
        <v>5478</v>
      </c>
      <c r="D175">
        <v>2510</v>
      </c>
      <c r="E175">
        <v>2437</v>
      </c>
      <c r="F175">
        <v>20</v>
      </c>
      <c r="G175">
        <v>333.55</v>
      </c>
      <c r="H175">
        <v>3475</v>
      </c>
      <c r="I175">
        <v>3215</v>
      </c>
      <c r="J175">
        <v>120</v>
      </c>
      <c r="K175">
        <v>25</v>
      </c>
      <c r="L175">
        <v>60</v>
      </c>
      <c r="M175">
        <v>15</v>
      </c>
      <c r="N175">
        <v>45</v>
      </c>
    </row>
    <row r="176" spans="1:14">
      <c r="A176">
        <v>6020700</v>
      </c>
      <c r="B176">
        <v>7162</v>
      </c>
      <c r="C176">
        <v>6280</v>
      </c>
      <c r="D176">
        <v>2428</v>
      </c>
      <c r="E176">
        <v>2382</v>
      </c>
      <c r="F176">
        <v>6.2</v>
      </c>
      <c r="G176">
        <v>1158.33</v>
      </c>
      <c r="H176">
        <v>3380</v>
      </c>
      <c r="I176">
        <v>3100</v>
      </c>
      <c r="J176">
        <v>105</v>
      </c>
      <c r="K176">
        <v>50</v>
      </c>
      <c r="L176">
        <v>90</v>
      </c>
      <c r="M176">
        <v>20</v>
      </c>
      <c r="N176">
        <v>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5763-DED6-45A9-808E-C65B3D5CFDCF}">
  <dimension ref="A1:AC189"/>
  <sheetViews>
    <sheetView topLeftCell="A163" workbookViewId="0">
      <selection activeCell="E192" sqref="E192"/>
    </sheetView>
  </sheetViews>
  <sheetFormatPr defaultRowHeight="15"/>
  <cols>
    <col min="1" max="1" width="19.42578125" customWidth="1"/>
    <col min="2" max="2" width="19.140625" customWidth="1"/>
    <col min="7" max="7" width="12.85546875" customWidth="1"/>
    <col min="16" max="16" width="11.28515625" customWidth="1"/>
  </cols>
  <sheetData>
    <row r="1" spans="1:15">
      <c r="A1" s="235" t="s">
        <v>590</v>
      </c>
      <c r="B1" s="240" t="s">
        <v>388</v>
      </c>
      <c r="C1" s="241" t="s">
        <v>389</v>
      </c>
      <c r="D1" s="241" t="s">
        <v>24</v>
      </c>
      <c r="E1" s="241" t="s">
        <v>26</v>
      </c>
      <c r="F1" s="241" t="s">
        <v>390</v>
      </c>
      <c r="G1" s="241" t="s">
        <v>28</v>
      </c>
      <c r="H1" s="241" t="s">
        <v>29</v>
      </c>
      <c r="I1" s="241" t="s">
        <v>391</v>
      </c>
      <c r="J1" s="241" t="s">
        <v>392</v>
      </c>
      <c r="K1" s="241" t="s">
        <v>393</v>
      </c>
      <c r="L1" s="241" t="s">
        <v>394</v>
      </c>
      <c r="M1" s="241" t="s">
        <v>395</v>
      </c>
      <c r="N1" s="241" t="s">
        <v>396</v>
      </c>
      <c r="O1" s="241" t="s">
        <v>397</v>
      </c>
    </row>
    <row r="2" spans="1:15">
      <c r="A2" s="235">
        <v>6020000</v>
      </c>
      <c r="B2" s="235">
        <v>6020000</v>
      </c>
      <c r="C2" s="235">
        <v>834678</v>
      </c>
      <c r="D2" s="235">
        <v>783099</v>
      </c>
      <c r="E2" s="235">
        <v>347144</v>
      </c>
      <c r="F2" s="235">
        <v>330326</v>
      </c>
      <c r="G2" s="235">
        <v>157.9</v>
      </c>
      <c r="H2" s="235">
        <v>5285.46</v>
      </c>
      <c r="I2" s="235">
        <v>331315</v>
      </c>
      <c r="J2" s="235">
        <v>249025</v>
      </c>
      <c r="K2" s="235">
        <v>28965</v>
      </c>
      <c r="L2" s="235">
        <v>27825</v>
      </c>
      <c r="M2" s="235">
        <v>14935</v>
      </c>
      <c r="N2" s="235">
        <v>3970</v>
      </c>
      <c r="O2" s="235">
        <v>6595</v>
      </c>
    </row>
    <row r="3" spans="1:15">
      <c r="A3" s="235" t="s">
        <v>402</v>
      </c>
      <c r="B3" s="235" t="s">
        <v>402</v>
      </c>
      <c r="C3" s="235">
        <v>4213</v>
      </c>
      <c r="D3" s="235">
        <v>4277</v>
      </c>
      <c r="E3" s="235">
        <v>1899</v>
      </c>
      <c r="F3" s="235">
        <v>1838</v>
      </c>
      <c r="G3" s="235">
        <v>2371.4</v>
      </c>
      <c r="H3" s="235">
        <v>1.78</v>
      </c>
      <c r="I3" s="235">
        <v>1480</v>
      </c>
      <c r="J3" s="235">
        <v>1055</v>
      </c>
      <c r="K3" s="235">
        <v>90</v>
      </c>
      <c r="L3" s="235">
        <v>115</v>
      </c>
      <c r="M3" s="235">
        <v>135</v>
      </c>
      <c r="N3" s="235">
        <v>65</v>
      </c>
      <c r="O3" s="235">
        <v>15</v>
      </c>
    </row>
    <row r="4" spans="1:15">
      <c r="A4" s="235" t="s">
        <v>403</v>
      </c>
      <c r="B4" s="235" t="s">
        <v>403</v>
      </c>
      <c r="C4" s="235">
        <v>5540</v>
      </c>
      <c r="D4" s="235">
        <v>5238</v>
      </c>
      <c r="E4" s="235">
        <v>2794</v>
      </c>
      <c r="F4" s="235">
        <v>2657</v>
      </c>
      <c r="G4" s="235">
        <v>2999.3</v>
      </c>
      <c r="H4" s="235">
        <v>1.85</v>
      </c>
      <c r="I4" s="235">
        <v>2355</v>
      </c>
      <c r="J4" s="235">
        <v>1690</v>
      </c>
      <c r="K4" s="235">
        <v>105</v>
      </c>
      <c r="L4" s="235">
        <v>300</v>
      </c>
      <c r="M4" s="235">
        <v>135</v>
      </c>
      <c r="N4" s="235">
        <v>80</v>
      </c>
      <c r="O4" s="235">
        <v>50</v>
      </c>
    </row>
    <row r="5" spans="1:15">
      <c r="A5" s="235" t="s">
        <v>404</v>
      </c>
      <c r="B5" s="235" t="s">
        <v>404</v>
      </c>
      <c r="C5" s="235">
        <v>5152</v>
      </c>
      <c r="D5" s="235">
        <v>5163</v>
      </c>
      <c r="E5" s="235">
        <v>2705</v>
      </c>
      <c r="F5" s="235">
        <v>2528</v>
      </c>
      <c r="G5" s="235">
        <v>3657.5</v>
      </c>
      <c r="H5" s="235">
        <v>1.41</v>
      </c>
      <c r="I5" s="235">
        <v>2205</v>
      </c>
      <c r="J5" s="235">
        <v>1420</v>
      </c>
      <c r="K5" s="235">
        <v>155</v>
      </c>
      <c r="L5" s="235">
        <v>325</v>
      </c>
      <c r="M5" s="235">
        <v>180</v>
      </c>
      <c r="N5" s="235">
        <v>75</v>
      </c>
      <c r="O5" s="235">
        <v>55</v>
      </c>
    </row>
    <row r="6" spans="1:15">
      <c r="A6" s="235" t="s">
        <v>405</v>
      </c>
      <c r="B6" s="235" t="s">
        <v>405</v>
      </c>
      <c r="C6" s="235">
        <v>4554</v>
      </c>
      <c r="D6" s="235">
        <v>4745</v>
      </c>
      <c r="E6" s="235">
        <v>2371</v>
      </c>
      <c r="F6" s="235">
        <v>2268</v>
      </c>
      <c r="G6" s="235">
        <v>4124.6000000000004</v>
      </c>
      <c r="H6" s="235">
        <v>1.1000000000000001</v>
      </c>
      <c r="I6" s="235">
        <v>1940</v>
      </c>
      <c r="J6" s="235">
        <v>1305</v>
      </c>
      <c r="K6" s="235">
        <v>165</v>
      </c>
      <c r="L6" s="235">
        <v>195</v>
      </c>
      <c r="M6" s="235">
        <v>190</v>
      </c>
      <c r="N6" s="235">
        <v>45</v>
      </c>
      <c r="O6" s="235">
        <v>40</v>
      </c>
    </row>
    <row r="7" spans="1:15">
      <c r="A7" s="235" t="s">
        <v>406</v>
      </c>
      <c r="B7" s="235" t="s">
        <v>406</v>
      </c>
      <c r="C7" s="235">
        <v>3549</v>
      </c>
      <c r="D7" s="235">
        <v>3595</v>
      </c>
      <c r="E7" s="235">
        <v>1782</v>
      </c>
      <c r="F7" s="235">
        <v>1700</v>
      </c>
      <c r="G7" s="235">
        <v>1565.6</v>
      </c>
      <c r="H7" s="235">
        <v>2.27</v>
      </c>
      <c r="I7" s="235">
        <v>1515</v>
      </c>
      <c r="J7" s="235">
        <v>1060</v>
      </c>
      <c r="K7" s="235">
        <v>100</v>
      </c>
      <c r="L7" s="235">
        <v>180</v>
      </c>
      <c r="M7" s="235">
        <v>95</v>
      </c>
      <c r="N7" s="235">
        <v>20</v>
      </c>
      <c r="O7" s="235">
        <v>50</v>
      </c>
    </row>
    <row r="8" spans="1:15">
      <c r="A8" s="235" t="s">
        <v>407</v>
      </c>
      <c r="B8" s="235" t="s">
        <v>407</v>
      </c>
      <c r="C8" s="235">
        <v>5511</v>
      </c>
      <c r="D8" s="235">
        <v>5764</v>
      </c>
      <c r="E8" s="235">
        <v>2071</v>
      </c>
      <c r="F8" s="235">
        <v>2023</v>
      </c>
      <c r="G8" s="235">
        <v>2323.6</v>
      </c>
      <c r="H8" s="235">
        <v>2.37</v>
      </c>
      <c r="I8" s="235">
        <v>1860</v>
      </c>
      <c r="J8" s="235">
        <v>1425</v>
      </c>
      <c r="K8" s="235">
        <v>175</v>
      </c>
      <c r="L8" s="235">
        <v>70</v>
      </c>
      <c r="M8" s="235">
        <v>90</v>
      </c>
      <c r="N8" s="235">
        <v>75</v>
      </c>
      <c r="O8" s="235">
        <v>25</v>
      </c>
    </row>
    <row r="9" spans="1:15">
      <c r="A9" s="235" t="s">
        <v>408</v>
      </c>
      <c r="B9" s="235" t="s">
        <v>408</v>
      </c>
      <c r="C9" s="235">
        <v>5169</v>
      </c>
      <c r="D9" s="235">
        <v>5324</v>
      </c>
      <c r="E9" s="235">
        <v>2803</v>
      </c>
      <c r="F9" s="235">
        <v>2670</v>
      </c>
      <c r="G9" s="235">
        <v>2273.5</v>
      </c>
      <c r="H9" s="235">
        <v>2.27</v>
      </c>
      <c r="I9" s="235">
        <v>2160</v>
      </c>
      <c r="J9" s="235">
        <v>1610</v>
      </c>
      <c r="K9" s="235">
        <v>135</v>
      </c>
      <c r="L9" s="235">
        <v>195</v>
      </c>
      <c r="M9" s="235">
        <v>110</v>
      </c>
      <c r="N9" s="235">
        <v>20</v>
      </c>
      <c r="O9" s="235">
        <v>85</v>
      </c>
    </row>
    <row r="10" spans="1:15">
      <c r="A10" s="235" t="s">
        <v>409</v>
      </c>
      <c r="B10" s="235" t="s">
        <v>409</v>
      </c>
      <c r="C10" s="235">
        <v>4042</v>
      </c>
      <c r="D10" s="235">
        <v>3797</v>
      </c>
      <c r="E10" s="235">
        <v>1849</v>
      </c>
      <c r="F10" s="235">
        <v>1753</v>
      </c>
      <c r="G10" s="235">
        <v>1269</v>
      </c>
      <c r="H10" s="235">
        <v>3.19</v>
      </c>
      <c r="I10" s="235">
        <v>1315</v>
      </c>
      <c r="J10" s="235">
        <v>1010</v>
      </c>
      <c r="K10" s="235">
        <v>100</v>
      </c>
      <c r="L10" s="235">
        <v>90</v>
      </c>
      <c r="M10" s="235">
        <v>60</v>
      </c>
      <c r="N10" s="235">
        <v>20</v>
      </c>
      <c r="O10" s="235">
        <v>30</v>
      </c>
    </row>
    <row r="11" spans="1:15">
      <c r="A11" s="235" t="s">
        <v>410</v>
      </c>
      <c r="B11" s="235" t="s">
        <v>410</v>
      </c>
      <c r="C11" s="235">
        <v>2850</v>
      </c>
      <c r="D11" s="235">
        <v>2975</v>
      </c>
      <c r="E11" s="235">
        <v>1174</v>
      </c>
      <c r="F11" s="235">
        <v>1134</v>
      </c>
      <c r="G11" s="235">
        <v>2539.1999999999998</v>
      </c>
      <c r="H11" s="235">
        <v>1.1200000000000001</v>
      </c>
      <c r="I11" s="235">
        <v>1035</v>
      </c>
      <c r="J11" s="235">
        <v>740</v>
      </c>
      <c r="K11" s="235">
        <v>80</v>
      </c>
      <c r="L11" s="235">
        <v>35</v>
      </c>
      <c r="M11" s="235">
        <v>55</v>
      </c>
      <c r="N11" s="235">
        <v>75</v>
      </c>
      <c r="O11" s="235">
        <v>50</v>
      </c>
    </row>
    <row r="12" spans="1:15">
      <c r="A12" s="235" t="s">
        <v>411</v>
      </c>
      <c r="B12" s="235" t="s">
        <v>411</v>
      </c>
      <c r="C12" s="235">
        <v>2999</v>
      </c>
      <c r="D12" s="235">
        <v>3081</v>
      </c>
      <c r="E12" s="235">
        <v>1238</v>
      </c>
      <c r="F12" s="235">
        <v>1214</v>
      </c>
      <c r="G12" s="235">
        <v>3033.3</v>
      </c>
      <c r="H12" s="235">
        <v>0.99</v>
      </c>
      <c r="I12" s="235">
        <v>1170</v>
      </c>
      <c r="J12" s="235">
        <v>880</v>
      </c>
      <c r="K12" s="235">
        <v>80</v>
      </c>
      <c r="L12" s="235">
        <v>50</v>
      </c>
      <c r="M12" s="235">
        <v>45</v>
      </c>
      <c r="N12" s="235">
        <v>65</v>
      </c>
      <c r="O12" s="235">
        <v>55</v>
      </c>
    </row>
    <row r="13" spans="1:15">
      <c r="A13" s="235" t="s">
        <v>412</v>
      </c>
      <c r="B13" s="235" t="s">
        <v>412</v>
      </c>
      <c r="C13" s="235">
        <v>5356</v>
      </c>
      <c r="D13" s="235">
        <v>5370</v>
      </c>
      <c r="E13" s="235">
        <v>2574</v>
      </c>
      <c r="F13" s="235">
        <v>2429</v>
      </c>
      <c r="G13" s="235">
        <v>3064.9</v>
      </c>
      <c r="H13" s="235">
        <v>1.75</v>
      </c>
      <c r="I13" s="235">
        <v>2080</v>
      </c>
      <c r="J13" s="235">
        <v>1390</v>
      </c>
      <c r="K13" s="235">
        <v>140</v>
      </c>
      <c r="L13" s="235">
        <v>185</v>
      </c>
      <c r="M13" s="235">
        <v>220</v>
      </c>
      <c r="N13" s="235">
        <v>75</v>
      </c>
      <c r="O13" s="235">
        <v>65</v>
      </c>
    </row>
    <row r="14" spans="1:15">
      <c r="A14" s="235" t="s">
        <v>413</v>
      </c>
      <c r="B14" s="235" t="s">
        <v>413</v>
      </c>
      <c r="C14" s="235">
        <v>6579</v>
      </c>
      <c r="D14" s="235">
        <v>6461</v>
      </c>
      <c r="E14" s="235">
        <v>4605</v>
      </c>
      <c r="F14" s="235">
        <v>4222</v>
      </c>
      <c r="G14" s="235">
        <v>10695.8</v>
      </c>
      <c r="H14" s="235">
        <v>0.62</v>
      </c>
      <c r="I14" s="235">
        <v>2830</v>
      </c>
      <c r="J14" s="235">
        <v>1770</v>
      </c>
      <c r="K14" s="235">
        <v>195</v>
      </c>
      <c r="L14" s="235">
        <v>400</v>
      </c>
      <c r="M14" s="235">
        <v>315</v>
      </c>
      <c r="N14" s="235">
        <v>90</v>
      </c>
      <c r="O14" s="235">
        <v>65</v>
      </c>
    </row>
    <row r="15" spans="1:15">
      <c r="A15" s="235" t="s">
        <v>414</v>
      </c>
      <c r="B15" s="235" t="s">
        <v>414</v>
      </c>
      <c r="C15" s="235">
        <v>5090</v>
      </c>
      <c r="D15" s="235">
        <v>4871</v>
      </c>
      <c r="E15" s="235">
        <v>3415</v>
      </c>
      <c r="F15" s="235">
        <v>3100</v>
      </c>
      <c r="G15" s="235">
        <v>6447.9</v>
      </c>
      <c r="H15" s="235">
        <v>0.79</v>
      </c>
      <c r="I15" s="235">
        <v>2190</v>
      </c>
      <c r="J15" s="235">
        <v>1090</v>
      </c>
      <c r="K15" s="235">
        <v>135</v>
      </c>
      <c r="L15" s="235">
        <v>490</v>
      </c>
      <c r="M15" s="235">
        <v>360</v>
      </c>
      <c r="N15" s="235">
        <v>70</v>
      </c>
      <c r="O15" s="235">
        <v>40</v>
      </c>
    </row>
    <row r="16" spans="1:15">
      <c r="A16" s="235" t="s">
        <v>415</v>
      </c>
      <c r="B16" s="235" t="s">
        <v>415</v>
      </c>
      <c r="C16" s="235">
        <v>2326</v>
      </c>
      <c r="D16" s="235">
        <v>1673</v>
      </c>
      <c r="E16" s="235">
        <v>1856</v>
      </c>
      <c r="F16" s="235">
        <v>1291</v>
      </c>
      <c r="G16" s="235">
        <v>2352.8000000000002</v>
      </c>
      <c r="H16" s="235">
        <v>0.99</v>
      </c>
      <c r="I16" s="235">
        <v>825</v>
      </c>
      <c r="J16" s="235">
        <v>255</v>
      </c>
      <c r="K16" s="235">
        <v>35</v>
      </c>
      <c r="L16" s="235">
        <v>250</v>
      </c>
      <c r="M16" s="235">
        <v>255</v>
      </c>
      <c r="N16" s="235">
        <v>10</v>
      </c>
      <c r="O16" s="235">
        <v>25</v>
      </c>
    </row>
    <row r="17" spans="1:15">
      <c r="A17" s="235" t="s">
        <v>416</v>
      </c>
      <c r="B17" s="235" t="s">
        <v>416</v>
      </c>
      <c r="C17" s="235">
        <v>6582</v>
      </c>
      <c r="D17" s="235">
        <v>5921</v>
      </c>
      <c r="E17" s="235">
        <v>4787</v>
      </c>
      <c r="F17" s="235">
        <v>4214</v>
      </c>
      <c r="G17" s="235">
        <v>9615.7999999999993</v>
      </c>
      <c r="H17" s="235">
        <v>0.68</v>
      </c>
      <c r="I17" s="235">
        <v>2950</v>
      </c>
      <c r="J17" s="235">
        <v>1320</v>
      </c>
      <c r="K17" s="235">
        <v>190</v>
      </c>
      <c r="L17" s="235">
        <v>630</v>
      </c>
      <c r="M17" s="235">
        <v>660</v>
      </c>
      <c r="N17" s="235">
        <v>70</v>
      </c>
      <c r="O17" s="235">
        <v>75</v>
      </c>
    </row>
    <row r="18" spans="1:15">
      <c r="A18" s="235" t="s">
        <v>417</v>
      </c>
      <c r="B18" s="235" t="s">
        <v>417</v>
      </c>
      <c r="C18" s="235">
        <v>6600</v>
      </c>
      <c r="D18" s="235">
        <v>6056</v>
      </c>
      <c r="E18" s="235">
        <v>4491</v>
      </c>
      <c r="F18" s="235">
        <v>3834</v>
      </c>
      <c r="G18" s="235">
        <v>6885</v>
      </c>
      <c r="H18" s="235">
        <v>0.96</v>
      </c>
      <c r="I18" s="235">
        <v>2405</v>
      </c>
      <c r="J18" s="235">
        <v>910</v>
      </c>
      <c r="K18" s="235">
        <v>150</v>
      </c>
      <c r="L18" s="235">
        <v>710</v>
      </c>
      <c r="M18" s="235">
        <v>405</v>
      </c>
      <c r="N18" s="235">
        <v>135</v>
      </c>
      <c r="O18" s="235">
        <v>95</v>
      </c>
    </row>
    <row r="19" spans="1:15">
      <c r="A19" s="235" t="s">
        <v>418</v>
      </c>
      <c r="B19" s="235" t="s">
        <v>418</v>
      </c>
      <c r="C19" s="235">
        <v>2352</v>
      </c>
      <c r="D19" s="235">
        <v>2560</v>
      </c>
      <c r="E19" s="235">
        <v>1238</v>
      </c>
      <c r="F19" s="235">
        <v>1112</v>
      </c>
      <c r="G19" s="235">
        <v>4979.8999999999996</v>
      </c>
      <c r="H19" s="235">
        <v>0.47</v>
      </c>
      <c r="I19" s="235">
        <v>865</v>
      </c>
      <c r="J19" s="235">
        <v>470</v>
      </c>
      <c r="K19" s="235">
        <v>55</v>
      </c>
      <c r="L19" s="235">
        <v>90</v>
      </c>
      <c r="M19" s="235">
        <v>160</v>
      </c>
      <c r="N19" s="235">
        <v>80</v>
      </c>
      <c r="O19" s="235">
        <v>0</v>
      </c>
    </row>
    <row r="20" spans="1:15">
      <c r="A20" s="235" t="s">
        <v>419</v>
      </c>
      <c r="B20" s="235" t="s">
        <v>419</v>
      </c>
      <c r="C20" s="235">
        <v>3440</v>
      </c>
      <c r="D20" s="235">
        <v>3361</v>
      </c>
      <c r="E20" s="235">
        <v>1603</v>
      </c>
      <c r="F20" s="235">
        <v>1535</v>
      </c>
      <c r="G20" s="235">
        <v>5644</v>
      </c>
      <c r="H20" s="235">
        <v>0.61</v>
      </c>
      <c r="I20" s="235">
        <v>1295</v>
      </c>
      <c r="J20" s="235">
        <v>585</v>
      </c>
      <c r="K20" s="235">
        <v>85</v>
      </c>
      <c r="L20" s="235">
        <v>170</v>
      </c>
      <c r="M20" s="235">
        <v>235</v>
      </c>
      <c r="N20" s="235">
        <v>165</v>
      </c>
      <c r="O20" s="235">
        <v>40</v>
      </c>
    </row>
    <row r="21" spans="1:15">
      <c r="A21" s="235" t="s">
        <v>420</v>
      </c>
      <c r="B21" s="235" t="s">
        <v>420</v>
      </c>
      <c r="C21" s="235">
        <v>2755</v>
      </c>
      <c r="D21" s="235">
        <v>2814</v>
      </c>
      <c r="E21" s="235">
        <v>1300</v>
      </c>
      <c r="F21" s="235">
        <v>1261</v>
      </c>
      <c r="G21" s="235">
        <v>3311.7</v>
      </c>
      <c r="H21" s="235">
        <v>0.83</v>
      </c>
      <c r="I21" s="235">
        <v>1105</v>
      </c>
      <c r="J21" s="235">
        <v>660</v>
      </c>
      <c r="K21" s="235">
        <v>80</v>
      </c>
      <c r="L21" s="235">
        <v>105</v>
      </c>
      <c r="M21" s="235">
        <v>135</v>
      </c>
      <c r="N21" s="235">
        <v>115</v>
      </c>
      <c r="O21" s="235">
        <v>10</v>
      </c>
    </row>
    <row r="22" spans="1:15">
      <c r="A22" s="235" t="s">
        <v>421</v>
      </c>
      <c r="B22" s="235" t="s">
        <v>421</v>
      </c>
      <c r="C22" s="235">
        <v>3185</v>
      </c>
      <c r="D22" s="235">
        <v>3237</v>
      </c>
      <c r="E22" s="235">
        <v>1359</v>
      </c>
      <c r="F22" s="235">
        <v>1317</v>
      </c>
      <c r="G22" s="235">
        <v>1903.5</v>
      </c>
      <c r="H22" s="235">
        <v>1.67</v>
      </c>
      <c r="I22" s="235">
        <v>1400</v>
      </c>
      <c r="J22" s="235">
        <v>940</v>
      </c>
      <c r="K22" s="235">
        <v>160</v>
      </c>
      <c r="L22" s="235">
        <v>165</v>
      </c>
      <c r="M22" s="235">
        <v>95</v>
      </c>
      <c r="N22" s="235">
        <v>30</v>
      </c>
      <c r="O22" s="235">
        <v>15</v>
      </c>
    </row>
    <row r="23" spans="1:15">
      <c r="A23" s="235" t="s">
        <v>422</v>
      </c>
      <c r="B23" s="235" t="s">
        <v>422</v>
      </c>
      <c r="C23" s="235">
        <v>2645</v>
      </c>
      <c r="D23" s="235">
        <v>2495</v>
      </c>
      <c r="E23" s="235">
        <v>1154</v>
      </c>
      <c r="F23" s="235">
        <v>1118</v>
      </c>
      <c r="G23" s="235">
        <v>3846.7</v>
      </c>
      <c r="H23" s="235">
        <v>0.69</v>
      </c>
      <c r="I23" s="235">
        <v>1230</v>
      </c>
      <c r="J23" s="235">
        <v>840</v>
      </c>
      <c r="K23" s="235">
        <v>160</v>
      </c>
      <c r="L23" s="235">
        <v>115</v>
      </c>
      <c r="M23" s="235">
        <v>80</v>
      </c>
      <c r="N23" s="235">
        <v>35</v>
      </c>
      <c r="O23" s="235">
        <v>0</v>
      </c>
    </row>
    <row r="24" spans="1:15">
      <c r="A24" s="235" t="s">
        <v>423</v>
      </c>
      <c r="B24" s="235" t="s">
        <v>423</v>
      </c>
      <c r="C24" s="235">
        <v>5699</v>
      </c>
      <c r="D24" s="235">
        <v>5968</v>
      </c>
      <c r="E24" s="235">
        <v>2400</v>
      </c>
      <c r="F24" s="235">
        <v>2169</v>
      </c>
      <c r="G24" s="235">
        <v>6766.8</v>
      </c>
      <c r="H24" s="235">
        <v>0.84</v>
      </c>
      <c r="I24" s="235">
        <v>2115</v>
      </c>
      <c r="J24" s="235">
        <v>1170</v>
      </c>
      <c r="K24" s="235">
        <v>275</v>
      </c>
      <c r="L24" s="235">
        <v>375</v>
      </c>
      <c r="M24" s="235">
        <v>150</v>
      </c>
      <c r="N24" s="235">
        <v>105</v>
      </c>
      <c r="O24" s="235">
        <v>45</v>
      </c>
    </row>
    <row r="25" spans="1:15">
      <c r="A25" s="235" t="s">
        <v>424</v>
      </c>
      <c r="B25" s="235" t="s">
        <v>424</v>
      </c>
      <c r="C25" s="235">
        <v>4378</v>
      </c>
      <c r="D25" s="235">
        <v>4691</v>
      </c>
      <c r="E25" s="235">
        <v>2240</v>
      </c>
      <c r="F25" s="235">
        <v>1875</v>
      </c>
      <c r="G25" s="235">
        <v>7710.5</v>
      </c>
      <c r="H25" s="235">
        <v>0.56999999999999995</v>
      </c>
      <c r="I25" s="235">
        <v>1335</v>
      </c>
      <c r="J25" s="235">
        <v>580</v>
      </c>
      <c r="K25" s="235">
        <v>120</v>
      </c>
      <c r="L25" s="235">
        <v>430</v>
      </c>
      <c r="M25" s="235">
        <v>170</v>
      </c>
      <c r="N25" s="235">
        <v>15</v>
      </c>
      <c r="O25" s="235">
        <v>15</v>
      </c>
    </row>
    <row r="26" spans="1:15">
      <c r="A26" s="235" t="s">
        <v>425</v>
      </c>
      <c r="B26" s="235" t="s">
        <v>425</v>
      </c>
      <c r="C26" s="235">
        <v>5204</v>
      </c>
      <c r="D26" s="235">
        <v>5332</v>
      </c>
      <c r="E26" s="235">
        <v>3228</v>
      </c>
      <c r="F26" s="235">
        <v>2811</v>
      </c>
      <c r="G26" s="235">
        <v>12207.4</v>
      </c>
      <c r="H26" s="235">
        <v>0.43</v>
      </c>
      <c r="I26" s="235">
        <v>1765</v>
      </c>
      <c r="J26" s="235">
        <v>635</v>
      </c>
      <c r="K26" s="235">
        <v>180</v>
      </c>
      <c r="L26" s="235">
        <v>605</v>
      </c>
      <c r="M26" s="235">
        <v>285</v>
      </c>
      <c r="N26" s="235">
        <v>10</v>
      </c>
      <c r="O26" s="235">
        <v>50</v>
      </c>
    </row>
    <row r="27" spans="1:15">
      <c r="A27" s="235" t="s">
        <v>426</v>
      </c>
      <c r="B27" s="235" t="s">
        <v>426</v>
      </c>
      <c r="C27" s="235">
        <v>1350</v>
      </c>
      <c r="D27" s="235">
        <v>1107</v>
      </c>
      <c r="E27" s="235">
        <v>892</v>
      </c>
      <c r="F27" s="235">
        <v>762</v>
      </c>
      <c r="G27" s="235">
        <v>1422.7</v>
      </c>
      <c r="H27" s="235">
        <v>0.95</v>
      </c>
      <c r="I27" s="235">
        <v>505</v>
      </c>
      <c r="J27" s="235">
        <v>290</v>
      </c>
      <c r="K27" s="235">
        <v>35</v>
      </c>
      <c r="L27" s="235">
        <v>0</v>
      </c>
      <c r="M27" s="235">
        <v>135</v>
      </c>
      <c r="N27" s="235">
        <v>45</v>
      </c>
      <c r="O27" s="235">
        <v>0</v>
      </c>
    </row>
    <row r="28" spans="1:15">
      <c r="A28" s="235" t="s">
        <v>427</v>
      </c>
      <c r="B28" s="235" t="s">
        <v>427</v>
      </c>
      <c r="C28" s="235">
        <v>4122</v>
      </c>
      <c r="D28" s="235">
        <v>3793</v>
      </c>
      <c r="E28" s="235">
        <v>1912</v>
      </c>
      <c r="F28" s="235">
        <v>1632</v>
      </c>
      <c r="G28" s="235">
        <v>3937.3</v>
      </c>
      <c r="H28" s="235">
        <v>1.05</v>
      </c>
      <c r="I28" s="235">
        <v>1215</v>
      </c>
      <c r="J28" s="235">
        <v>550</v>
      </c>
      <c r="K28" s="235">
        <v>140</v>
      </c>
      <c r="L28" s="235">
        <v>195</v>
      </c>
      <c r="M28" s="235">
        <v>255</v>
      </c>
      <c r="N28" s="235">
        <v>20</v>
      </c>
      <c r="O28" s="235">
        <v>50</v>
      </c>
    </row>
    <row r="29" spans="1:15">
      <c r="A29" s="235" t="s">
        <v>428</v>
      </c>
      <c r="B29" s="235" t="s">
        <v>428</v>
      </c>
      <c r="C29" s="235">
        <v>2140</v>
      </c>
      <c r="D29" s="235">
        <v>2061</v>
      </c>
      <c r="E29" s="235">
        <v>978</v>
      </c>
      <c r="F29" s="235">
        <v>822</v>
      </c>
      <c r="G29" s="235">
        <v>3697.9</v>
      </c>
      <c r="H29" s="235">
        <v>0.57999999999999996</v>
      </c>
      <c r="I29" s="235">
        <v>645</v>
      </c>
      <c r="J29" s="235">
        <v>350</v>
      </c>
      <c r="K29" s="235">
        <v>75</v>
      </c>
      <c r="L29" s="235">
        <v>155</v>
      </c>
      <c r="M29" s="235">
        <v>60</v>
      </c>
      <c r="N29" s="235">
        <v>0</v>
      </c>
      <c r="O29" s="235">
        <v>0</v>
      </c>
    </row>
    <row r="30" spans="1:15">
      <c r="A30" s="235" t="s">
        <v>429</v>
      </c>
      <c r="B30" s="235" t="s">
        <v>429</v>
      </c>
      <c r="C30" s="235">
        <v>1465</v>
      </c>
      <c r="D30" s="235">
        <v>1425</v>
      </c>
      <c r="E30" s="235">
        <v>647</v>
      </c>
      <c r="F30" s="235">
        <v>553</v>
      </c>
      <c r="G30" s="235">
        <v>2488.1</v>
      </c>
      <c r="H30" s="235">
        <v>0.59</v>
      </c>
      <c r="I30" s="235">
        <v>480</v>
      </c>
      <c r="J30" s="235">
        <v>215</v>
      </c>
      <c r="K30" s="235">
        <v>65</v>
      </c>
      <c r="L30" s="235">
        <v>100</v>
      </c>
      <c r="M30" s="235">
        <v>80</v>
      </c>
      <c r="N30" s="235">
        <v>0</v>
      </c>
      <c r="O30" s="235">
        <v>15</v>
      </c>
    </row>
    <row r="31" spans="1:15">
      <c r="A31" s="235" t="s">
        <v>430</v>
      </c>
      <c r="B31" s="235" t="s">
        <v>430</v>
      </c>
      <c r="C31" s="235">
        <v>4567</v>
      </c>
      <c r="D31" s="235">
        <v>5038</v>
      </c>
      <c r="E31" s="235">
        <v>2016</v>
      </c>
      <c r="F31" s="235">
        <v>1746</v>
      </c>
      <c r="G31" s="235">
        <v>7971.7</v>
      </c>
      <c r="H31" s="235">
        <v>0.56999999999999995</v>
      </c>
      <c r="I31" s="235">
        <v>1790</v>
      </c>
      <c r="J31" s="235">
        <v>840</v>
      </c>
      <c r="K31" s="235">
        <v>300</v>
      </c>
      <c r="L31" s="235">
        <v>390</v>
      </c>
      <c r="M31" s="235">
        <v>180</v>
      </c>
      <c r="N31" s="235">
        <v>55</v>
      </c>
      <c r="O31" s="235">
        <v>25</v>
      </c>
    </row>
    <row r="32" spans="1:15">
      <c r="A32" s="235" t="s">
        <v>431</v>
      </c>
      <c r="B32" s="235" t="s">
        <v>431</v>
      </c>
      <c r="C32" s="235">
        <v>5017</v>
      </c>
      <c r="D32" s="235">
        <v>5271</v>
      </c>
      <c r="E32" s="235">
        <v>1877</v>
      </c>
      <c r="F32" s="235">
        <v>1735</v>
      </c>
      <c r="G32" s="235">
        <v>7138.6</v>
      </c>
      <c r="H32" s="235">
        <v>0.7</v>
      </c>
      <c r="I32" s="235">
        <v>2080</v>
      </c>
      <c r="J32" s="235">
        <v>1225</v>
      </c>
      <c r="K32" s="235">
        <v>420</v>
      </c>
      <c r="L32" s="235">
        <v>295</v>
      </c>
      <c r="M32" s="235">
        <v>90</v>
      </c>
      <c r="N32" s="235">
        <v>25</v>
      </c>
      <c r="O32" s="235">
        <v>20</v>
      </c>
    </row>
    <row r="33" spans="1:15">
      <c r="A33" s="235" t="s">
        <v>432</v>
      </c>
      <c r="B33" s="235" t="s">
        <v>432</v>
      </c>
      <c r="C33" s="235">
        <v>3847</v>
      </c>
      <c r="D33" s="235">
        <v>3886</v>
      </c>
      <c r="E33" s="235">
        <v>1486</v>
      </c>
      <c r="F33" s="235">
        <v>1446</v>
      </c>
      <c r="G33" s="235">
        <v>3804</v>
      </c>
      <c r="H33" s="235">
        <v>1.01</v>
      </c>
      <c r="I33" s="235">
        <v>1830</v>
      </c>
      <c r="J33" s="235">
        <v>1120</v>
      </c>
      <c r="K33" s="235">
        <v>350</v>
      </c>
      <c r="L33" s="235">
        <v>210</v>
      </c>
      <c r="M33" s="235">
        <v>90</v>
      </c>
      <c r="N33" s="235">
        <v>20</v>
      </c>
      <c r="O33" s="235">
        <v>35</v>
      </c>
    </row>
    <row r="34" spans="1:15">
      <c r="A34" s="235" t="s">
        <v>433</v>
      </c>
      <c r="B34" s="235" t="s">
        <v>433</v>
      </c>
      <c r="C34" s="235">
        <v>2395</v>
      </c>
      <c r="D34" s="235">
        <v>2408</v>
      </c>
      <c r="E34" s="235">
        <v>952</v>
      </c>
      <c r="F34" s="235">
        <v>933</v>
      </c>
      <c r="G34" s="235">
        <v>921.9</v>
      </c>
      <c r="H34" s="235">
        <v>2.6</v>
      </c>
      <c r="I34" s="235">
        <v>1070</v>
      </c>
      <c r="J34" s="235">
        <v>765</v>
      </c>
      <c r="K34" s="235">
        <v>145</v>
      </c>
      <c r="L34" s="235">
        <v>95</v>
      </c>
      <c r="M34" s="235">
        <v>50</v>
      </c>
      <c r="N34" s="235">
        <v>10</v>
      </c>
      <c r="O34" s="235">
        <v>10</v>
      </c>
    </row>
    <row r="35" spans="1:15">
      <c r="A35" s="235" t="s">
        <v>434</v>
      </c>
      <c r="B35" s="235" t="s">
        <v>434</v>
      </c>
      <c r="C35" s="235">
        <v>6176</v>
      </c>
      <c r="D35" s="235">
        <v>6384</v>
      </c>
      <c r="E35" s="235">
        <v>2338</v>
      </c>
      <c r="F35" s="235">
        <v>2202</v>
      </c>
      <c r="G35" s="235">
        <v>2898.4</v>
      </c>
      <c r="H35" s="235">
        <v>2.13</v>
      </c>
      <c r="I35" s="235">
        <v>2490</v>
      </c>
      <c r="J35" s="235">
        <v>1605</v>
      </c>
      <c r="K35" s="235">
        <v>425</v>
      </c>
      <c r="L35" s="235">
        <v>355</v>
      </c>
      <c r="M35" s="235">
        <v>50</v>
      </c>
      <c r="N35" s="235">
        <v>10</v>
      </c>
      <c r="O35" s="235">
        <v>45</v>
      </c>
    </row>
    <row r="36" spans="1:15">
      <c r="A36" s="235" t="s">
        <v>435</v>
      </c>
      <c r="B36" s="235" t="s">
        <v>435</v>
      </c>
      <c r="C36" s="235">
        <v>1041</v>
      </c>
      <c r="D36" s="235">
        <v>1013</v>
      </c>
      <c r="E36" s="235">
        <v>363</v>
      </c>
      <c r="F36" s="235">
        <v>324</v>
      </c>
      <c r="G36" s="235">
        <v>1105.8</v>
      </c>
      <c r="H36" s="235">
        <v>0.94</v>
      </c>
      <c r="I36" s="235">
        <v>300</v>
      </c>
      <c r="J36" s="235">
        <v>185</v>
      </c>
      <c r="K36" s="235">
        <v>60</v>
      </c>
      <c r="L36" s="235">
        <v>25</v>
      </c>
      <c r="M36" s="235">
        <v>20</v>
      </c>
      <c r="N36" s="235">
        <v>10</v>
      </c>
      <c r="O36" s="235">
        <v>0</v>
      </c>
    </row>
    <row r="37" spans="1:15">
      <c r="A37" s="235" t="s">
        <v>436</v>
      </c>
      <c r="B37" s="235" t="s">
        <v>436</v>
      </c>
      <c r="C37" s="235">
        <v>2693</v>
      </c>
      <c r="D37" s="235">
        <v>2781</v>
      </c>
      <c r="E37" s="235">
        <v>1175</v>
      </c>
      <c r="F37" s="235">
        <v>1016</v>
      </c>
      <c r="G37" s="235">
        <v>3483.4</v>
      </c>
      <c r="H37" s="235">
        <v>0.77</v>
      </c>
      <c r="I37" s="235">
        <v>455</v>
      </c>
      <c r="J37" s="235">
        <v>280</v>
      </c>
      <c r="K37" s="235">
        <v>30</v>
      </c>
      <c r="L37" s="235">
        <v>90</v>
      </c>
      <c r="M37" s="235">
        <v>40</v>
      </c>
      <c r="N37" s="235">
        <v>10</v>
      </c>
      <c r="O37" s="235">
        <v>10</v>
      </c>
    </row>
    <row r="38" spans="1:15">
      <c r="A38" s="235" t="s">
        <v>437</v>
      </c>
      <c r="B38" s="235" t="s">
        <v>437</v>
      </c>
      <c r="C38" s="235">
        <v>1859</v>
      </c>
      <c r="D38" s="235">
        <v>1808</v>
      </c>
      <c r="E38" s="235">
        <v>789</v>
      </c>
      <c r="F38" s="235">
        <v>673</v>
      </c>
      <c r="G38" s="235">
        <v>3753.3</v>
      </c>
      <c r="H38" s="235">
        <v>0.5</v>
      </c>
      <c r="I38" s="235">
        <v>385</v>
      </c>
      <c r="J38" s="235">
        <v>210</v>
      </c>
      <c r="K38" s="235">
        <v>25</v>
      </c>
      <c r="L38" s="235">
        <v>95</v>
      </c>
      <c r="M38" s="235">
        <v>35</v>
      </c>
      <c r="N38" s="235">
        <v>15</v>
      </c>
      <c r="O38" s="235">
        <v>0</v>
      </c>
    </row>
    <row r="39" spans="1:15">
      <c r="A39" s="235" t="s">
        <v>438</v>
      </c>
      <c r="B39" s="235" t="s">
        <v>438</v>
      </c>
      <c r="C39" s="235">
        <v>811</v>
      </c>
      <c r="D39" s="235">
        <v>740</v>
      </c>
      <c r="E39" s="235">
        <v>451</v>
      </c>
      <c r="F39" s="235">
        <v>389</v>
      </c>
      <c r="G39" s="235">
        <v>1511.6</v>
      </c>
      <c r="H39" s="235">
        <v>0.54</v>
      </c>
      <c r="I39" s="235">
        <v>290</v>
      </c>
      <c r="J39" s="235">
        <v>160</v>
      </c>
      <c r="K39" s="235">
        <v>55</v>
      </c>
      <c r="L39" s="235">
        <v>40</v>
      </c>
      <c r="M39" s="235">
        <v>15</v>
      </c>
      <c r="N39" s="235">
        <v>0</v>
      </c>
      <c r="O39" s="235">
        <v>0</v>
      </c>
    </row>
    <row r="40" spans="1:15">
      <c r="A40" s="235" t="s">
        <v>439</v>
      </c>
      <c r="B40" s="235" t="s">
        <v>439</v>
      </c>
      <c r="C40" s="235">
        <v>3611</v>
      </c>
      <c r="D40" s="235">
        <v>3521</v>
      </c>
      <c r="E40" s="235">
        <v>1380</v>
      </c>
      <c r="F40" s="235">
        <v>1314</v>
      </c>
      <c r="G40" s="235">
        <v>1614.9</v>
      </c>
      <c r="H40" s="235">
        <v>2.2400000000000002</v>
      </c>
      <c r="I40" s="235">
        <v>1365</v>
      </c>
      <c r="J40" s="235">
        <v>965</v>
      </c>
      <c r="K40" s="235">
        <v>145</v>
      </c>
      <c r="L40" s="235">
        <v>115</v>
      </c>
      <c r="M40" s="235">
        <v>115</v>
      </c>
      <c r="N40" s="235">
        <v>0</v>
      </c>
      <c r="O40" s="235">
        <v>25</v>
      </c>
    </row>
    <row r="41" spans="1:15">
      <c r="A41" s="235" t="s">
        <v>440</v>
      </c>
      <c r="B41" s="235" t="s">
        <v>440</v>
      </c>
      <c r="C41" s="235">
        <v>5784</v>
      </c>
      <c r="D41" s="235">
        <v>5609</v>
      </c>
      <c r="E41" s="235">
        <v>2655</v>
      </c>
      <c r="F41" s="235">
        <v>2513</v>
      </c>
      <c r="G41" s="235">
        <v>4319.3</v>
      </c>
      <c r="H41" s="235">
        <v>1.34</v>
      </c>
      <c r="I41" s="235">
        <v>2365</v>
      </c>
      <c r="J41" s="235">
        <v>1585</v>
      </c>
      <c r="K41" s="235">
        <v>225</v>
      </c>
      <c r="L41" s="235">
        <v>375</v>
      </c>
      <c r="M41" s="235">
        <v>100</v>
      </c>
      <c r="N41" s="235">
        <v>35</v>
      </c>
      <c r="O41" s="235">
        <v>45</v>
      </c>
    </row>
    <row r="42" spans="1:15">
      <c r="A42" s="235" t="s">
        <v>441</v>
      </c>
      <c r="B42" s="235" t="s">
        <v>441</v>
      </c>
      <c r="C42" s="235">
        <v>3747</v>
      </c>
      <c r="D42" s="235">
        <v>3644</v>
      </c>
      <c r="E42" s="235">
        <v>1679</v>
      </c>
      <c r="F42" s="235">
        <v>1594</v>
      </c>
      <c r="G42" s="235">
        <v>4056.5</v>
      </c>
      <c r="H42" s="235">
        <v>0.92</v>
      </c>
      <c r="I42" s="235">
        <v>1605</v>
      </c>
      <c r="J42" s="235">
        <v>1030</v>
      </c>
      <c r="K42" s="235">
        <v>200</v>
      </c>
      <c r="L42" s="235">
        <v>230</v>
      </c>
      <c r="M42" s="235">
        <v>60</v>
      </c>
      <c r="N42" s="235">
        <v>45</v>
      </c>
      <c r="O42" s="235">
        <v>40</v>
      </c>
    </row>
    <row r="43" spans="1:15">
      <c r="A43" s="235" t="s">
        <v>442</v>
      </c>
      <c r="B43" s="235" t="s">
        <v>442</v>
      </c>
      <c r="C43" s="235">
        <v>1965</v>
      </c>
      <c r="D43" s="235">
        <v>1939</v>
      </c>
      <c r="E43" s="235">
        <v>818</v>
      </c>
      <c r="F43" s="235">
        <v>799</v>
      </c>
      <c r="G43" s="235">
        <v>3327.1</v>
      </c>
      <c r="H43" s="235">
        <v>0.59</v>
      </c>
      <c r="I43" s="235">
        <v>815</v>
      </c>
      <c r="J43" s="235">
        <v>600</v>
      </c>
      <c r="K43" s="235">
        <v>60</v>
      </c>
      <c r="L43" s="235">
        <v>70</v>
      </c>
      <c r="M43" s="235">
        <v>35</v>
      </c>
      <c r="N43" s="235">
        <v>25</v>
      </c>
      <c r="O43" s="235">
        <v>20</v>
      </c>
    </row>
    <row r="44" spans="1:15">
      <c r="A44" s="235" t="s">
        <v>443</v>
      </c>
      <c r="B44" s="235" t="s">
        <v>443</v>
      </c>
      <c r="C44" s="235">
        <v>3628</v>
      </c>
      <c r="D44" s="235">
        <v>3602</v>
      </c>
      <c r="E44" s="235">
        <v>1592</v>
      </c>
      <c r="F44" s="235">
        <v>1524</v>
      </c>
      <c r="G44" s="235">
        <v>3630.2</v>
      </c>
      <c r="H44" s="235">
        <v>1</v>
      </c>
      <c r="I44" s="235">
        <v>1245</v>
      </c>
      <c r="J44" s="235">
        <v>905</v>
      </c>
      <c r="K44" s="235">
        <v>115</v>
      </c>
      <c r="L44" s="235">
        <v>115</v>
      </c>
      <c r="M44" s="235">
        <v>35</v>
      </c>
      <c r="N44" s="235">
        <v>30</v>
      </c>
      <c r="O44" s="235">
        <v>45</v>
      </c>
    </row>
    <row r="45" spans="1:15">
      <c r="A45" s="235" t="s">
        <v>444</v>
      </c>
      <c r="B45" s="235" t="s">
        <v>444</v>
      </c>
      <c r="C45" s="235">
        <v>2650</v>
      </c>
      <c r="D45" s="235">
        <v>2699</v>
      </c>
      <c r="E45" s="235">
        <v>1215</v>
      </c>
      <c r="F45" s="235">
        <v>1037</v>
      </c>
      <c r="G45" s="235">
        <v>5526.6</v>
      </c>
      <c r="H45" s="235">
        <v>0.48</v>
      </c>
      <c r="I45" s="235">
        <v>695</v>
      </c>
      <c r="J45" s="235">
        <v>410</v>
      </c>
      <c r="K45" s="235">
        <v>70</v>
      </c>
      <c r="L45" s="235">
        <v>155</v>
      </c>
      <c r="M45" s="235">
        <v>50</v>
      </c>
      <c r="N45" s="235">
        <v>0</v>
      </c>
      <c r="O45" s="235">
        <v>0</v>
      </c>
    </row>
    <row r="46" spans="1:15">
      <c r="A46" s="235" t="s">
        <v>445</v>
      </c>
      <c r="B46" s="235" t="s">
        <v>445</v>
      </c>
      <c r="C46" s="235">
        <v>4551</v>
      </c>
      <c r="D46" s="235">
        <v>4119</v>
      </c>
      <c r="E46" s="235">
        <v>2022</v>
      </c>
      <c r="F46" s="235">
        <v>1712</v>
      </c>
      <c r="G46" s="235">
        <v>3553.8</v>
      </c>
      <c r="H46" s="235">
        <v>1.28</v>
      </c>
      <c r="I46" s="235">
        <v>1125</v>
      </c>
      <c r="J46" s="235">
        <v>640</v>
      </c>
      <c r="K46" s="235">
        <v>155</v>
      </c>
      <c r="L46" s="235">
        <v>180</v>
      </c>
      <c r="M46" s="235">
        <v>65</v>
      </c>
      <c r="N46" s="235">
        <v>30</v>
      </c>
      <c r="O46" s="235">
        <v>60</v>
      </c>
    </row>
    <row r="47" spans="1:15">
      <c r="A47" s="235" t="s">
        <v>446</v>
      </c>
      <c r="B47" s="235" t="s">
        <v>446</v>
      </c>
      <c r="C47" s="235">
        <v>2732</v>
      </c>
      <c r="D47" s="235">
        <v>2751</v>
      </c>
      <c r="E47" s="235">
        <v>1094</v>
      </c>
      <c r="F47" s="235">
        <v>1016</v>
      </c>
      <c r="G47" s="235">
        <v>2690.6</v>
      </c>
      <c r="H47" s="235">
        <v>1.02</v>
      </c>
      <c r="I47" s="235">
        <v>930</v>
      </c>
      <c r="J47" s="235">
        <v>605</v>
      </c>
      <c r="K47" s="235">
        <v>180</v>
      </c>
      <c r="L47" s="235">
        <v>85</v>
      </c>
      <c r="M47" s="235">
        <v>25</v>
      </c>
      <c r="N47" s="235">
        <v>30</v>
      </c>
      <c r="O47" s="235">
        <v>0</v>
      </c>
    </row>
    <row r="48" spans="1:15">
      <c r="A48" s="235" t="s">
        <v>447</v>
      </c>
      <c r="B48" s="235" t="s">
        <v>447</v>
      </c>
      <c r="C48" s="235">
        <v>6438</v>
      </c>
      <c r="D48" s="235">
        <v>6274</v>
      </c>
      <c r="E48" s="235">
        <v>2504</v>
      </c>
      <c r="F48" s="235">
        <v>2328</v>
      </c>
      <c r="G48" s="235">
        <v>6169.6</v>
      </c>
      <c r="H48" s="235">
        <v>1.04</v>
      </c>
      <c r="I48" s="235">
        <v>2485</v>
      </c>
      <c r="J48" s="235">
        <v>1570</v>
      </c>
      <c r="K48" s="235">
        <v>455</v>
      </c>
      <c r="L48" s="235">
        <v>340</v>
      </c>
      <c r="M48" s="235">
        <v>65</v>
      </c>
      <c r="N48" s="235">
        <v>20</v>
      </c>
      <c r="O48" s="235">
        <v>35</v>
      </c>
    </row>
    <row r="49" spans="1:15">
      <c r="A49" s="235" t="s">
        <v>448</v>
      </c>
      <c r="B49" s="235" t="s">
        <v>448</v>
      </c>
      <c r="C49" s="235">
        <v>2486</v>
      </c>
      <c r="D49" s="235">
        <v>2558</v>
      </c>
      <c r="E49" s="235">
        <v>1035</v>
      </c>
      <c r="F49" s="235">
        <v>973</v>
      </c>
      <c r="G49" s="235">
        <v>4869.7</v>
      </c>
      <c r="H49" s="235">
        <v>0.51</v>
      </c>
      <c r="I49" s="235">
        <v>1070</v>
      </c>
      <c r="J49" s="235">
        <v>755</v>
      </c>
      <c r="K49" s="235">
        <v>90</v>
      </c>
      <c r="L49" s="235">
        <v>175</v>
      </c>
      <c r="M49" s="235">
        <v>25</v>
      </c>
      <c r="N49" s="235">
        <v>0</v>
      </c>
      <c r="O49" s="235">
        <v>15</v>
      </c>
    </row>
    <row r="50" spans="1:15">
      <c r="A50" s="235" t="s">
        <v>449</v>
      </c>
      <c r="B50" s="235" t="s">
        <v>449</v>
      </c>
      <c r="C50" s="235">
        <v>4799</v>
      </c>
      <c r="D50" s="235">
        <v>4779</v>
      </c>
      <c r="E50" s="235">
        <v>1914</v>
      </c>
      <c r="F50" s="235">
        <v>1815</v>
      </c>
      <c r="G50" s="235">
        <v>4353.6000000000004</v>
      </c>
      <c r="H50" s="235">
        <v>1.1000000000000001</v>
      </c>
      <c r="I50" s="235">
        <v>2115</v>
      </c>
      <c r="J50" s="235">
        <v>1570</v>
      </c>
      <c r="K50" s="235">
        <v>250</v>
      </c>
      <c r="L50" s="235">
        <v>190</v>
      </c>
      <c r="M50" s="235">
        <v>50</v>
      </c>
      <c r="N50" s="235">
        <v>10</v>
      </c>
      <c r="O50" s="235">
        <v>40</v>
      </c>
    </row>
    <row r="51" spans="1:15">
      <c r="A51" s="235" t="s">
        <v>450</v>
      </c>
      <c r="B51" s="235" t="s">
        <v>450</v>
      </c>
      <c r="C51" s="235">
        <v>5374</v>
      </c>
      <c r="D51" s="235">
        <v>5277</v>
      </c>
      <c r="E51" s="235">
        <v>1925</v>
      </c>
      <c r="F51" s="235">
        <v>1847</v>
      </c>
      <c r="G51" s="235">
        <v>5002.8</v>
      </c>
      <c r="H51" s="235">
        <v>1.07</v>
      </c>
      <c r="I51" s="235">
        <v>2505</v>
      </c>
      <c r="J51" s="235">
        <v>1690</v>
      </c>
      <c r="K51" s="235">
        <v>505</v>
      </c>
      <c r="L51" s="235">
        <v>230</v>
      </c>
      <c r="M51" s="235">
        <v>35</v>
      </c>
      <c r="N51" s="235">
        <v>10</v>
      </c>
      <c r="O51" s="235">
        <v>35</v>
      </c>
    </row>
    <row r="52" spans="1:15">
      <c r="A52" s="235" t="s">
        <v>451</v>
      </c>
      <c r="B52" s="235" t="s">
        <v>451</v>
      </c>
      <c r="C52" s="235">
        <v>3212</v>
      </c>
      <c r="D52" s="235">
        <v>3093</v>
      </c>
      <c r="E52" s="235">
        <v>1079</v>
      </c>
      <c r="F52" s="235">
        <v>1063</v>
      </c>
      <c r="G52" s="235">
        <v>3354.2</v>
      </c>
      <c r="H52" s="235">
        <v>0.96</v>
      </c>
      <c r="I52" s="235">
        <v>1690</v>
      </c>
      <c r="J52" s="235">
        <v>1215</v>
      </c>
      <c r="K52" s="235">
        <v>305</v>
      </c>
      <c r="L52" s="235">
        <v>65</v>
      </c>
      <c r="M52" s="235">
        <v>45</v>
      </c>
      <c r="N52" s="235">
        <v>20</v>
      </c>
      <c r="O52" s="235">
        <v>35</v>
      </c>
    </row>
    <row r="53" spans="1:15">
      <c r="A53" s="235" t="s">
        <v>452</v>
      </c>
      <c r="B53" s="235" t="s">
        <v>452</v>
      </c>
      <c r="C53" s="235">
        <v>2991</v>
      </c>
      <c r="D53" s="235">
        <v>3149</v>
      </c>
      <c r="E53" s="235">
        <v>1140</v>
      </c>
      <c r="F53" s="235">
        <v>1102</v>
      </c>
      <c r="G53" s="235">
        <v>784.6</v>
      </c>
      <c r="H53" s="235">
        <v>3.81</v>
      </c>
      <c r="I53" s="235">
        <v>1160</v>
      </c>
      <c r="J53" s="235">
        <v>765</v>
      </c>
      <c r="K53" s="235">
        <v>170</v>
      </c>
      <c r="L53" s="235">
        <v>150</v>
      </c>
      <c r="M53" s="235">
        <v>40</v>
      </c>
      <c r="N53" s="235">
        <v>15</v>
      </c>
      <c r="O53" s="235">
        <v>15</v>
      </c>
    </row>
    <row r="54" spans="1:15">
      <c r="A54" s="235" t="s">
        <v>453</v>
      </c>
      <c r="B54" s="235" t="s">
        <v>453</v>
      </c>
      <c r="C54" s="235">
        <v>5169</v>
      </c>
      <c r="D54" s="235">
        <v>4690</v>
      </c>
      <c r="E54" s="235">
        <v>1689</v>
      </c>
      <c r="F54" s="235">
        <v>1637</v>
      </c>
      <c r="G54" s="235">
        <v>2183.3000000000002</v>
      </c>
      <c r="H54" s="235">
        <v>2.37</v>
      </c>
      <c r="I54" s="235">
        <v>2325</v>
      </c>
      <c r="J54" s="235">
        <v>1535</v>
      </c>
      <c r="K54" s="235">
        <v>445</v>
      </c>
      <c r="L54" s="235">
        <v>220</v>
      </c>
      <c r="M54" s="235">
        <v>85</v>
      </c>
      <c r="N54" s="235">
        <v>0</v>
      </c>
      <c r="O54" s="235">
        <v>30</v>
      </c>
    </row>
    <row r="55" spans="1:15">
      <c r="A55" s="235" t="s">
        <v>454</v>
      </c>
      <c r="B55" s="235" t="s">
        <v>454</v>
      </c>
      <c r="C55" s="235">
        <v>9776</v>
      </c>
      <c r="D55" s="235">
        <v>5475</v>
      </c>
      <c r="E55" s="235">
        <v>2661</v>
      </c>
      <c r="F55" s="235">
        <v>2616</v>
      </c>
      <c r="G55" s="235">
        <v>1091.9000000000001</v>
      </c>
      <c r="H55" s="235">
        <v>8.9499999999999993</v>
      </c>
      <c r="I55" s="235">
        <v>4580</v>
      </c>
      <c r="J55" s="235">
        <v>3590</v>
      </c>
      <c r="K55" s="235">
        <v>580</v>
      </c>
      <c r="L55" s="235">
        <v>275</v>
      </c>
      <c r="M55" s="235">
        <v>45</v>
      </c>
      <c r="N55" s="235">
        <v>10</v>
      </c>
      <c r="O55" s="235">
        <v>75</v>
      </c>
    </row>
    <row r="56" spans="1:15">
      <c r="A56" s="235" t="s">
        <v>455</v>
      </c>
      <c r="B56" s="235" t="s">
        <v>455</v>
      </c>
      <c r="C56" s="235">
        <v>6313</v>
      </c>
      <c r="D56" s="235">
        <v>6569</v>
      </c>
      <c r="E56" s="235">
        <v>1932</v>
      </c>
      <c r="F56" s="235">
        <v>1911</v>
      </c>
      <c r="G56" s="235">
        <v>2432.3000000000002</v>
      </c>
      <c r="H56" s="235">
        <v>2.6</v>
      </c>
      <c r="I56" s="235">
        <v>2985</v>
      </c>
      <c r="J56" s="235">
        <v>2320</v>
      </c>
      <c r="K56" s="235">
        <v>410</v>
      </c>
      <c r="L56" s="235">
        <v>180</v>
      </c>
      <c r="M56" s="235">
        <v>40</v>
      </c>
      <c r="N56" s="235">
        <v>0</v>
      </c>
      <c r="O56" s="235">
        <v>35</v>
      </c>
    </row>
    <row r="57" spans="1:15">
      <c r="A57" s="235" t="s">
        <v>456</v>
      </c>
      <c r="B57" s="235" t="s">
        <v>456</v>
      </c>
      <c r="C57" s="235">
        <v>6080</v>
      </c>
      <c r="D57" s="235">
        <v>6293</v>
      </c>
      <c r="E57" s="235">
        <v>1880</v>
      </c>
      <c r="F57" s="235">
        <v>1852</v>
      </c>
      <c r="G57" s="235">
        <v>4467</v>
      </c>
      <c r="H57" s="235">
        <v>1.36</v>
      </c>
      <c r="I57" s="235">
        <v>2790</v>
      </c>
      <c r="J57" s="235">
        <v>2065</v>
      </c>
      <c r="K57" s="235">
        <v>390</v>
      </c>
      <c r="L57" s="235">
        <v>255</v>
      </c>
      <c r="M57" s="235">
        <v>50</v>
      </c>
      <c r="N57" s="235">
        <v>0</v>
      </c>
      <c r="O57" s="235">
        <v>35</v>
      </c>
    </row>
    <row r="58" spans="1:15">
      <c r="A58" s="235" t="s">
        <v>457</v>
      </c>
      <c r="B58" s="235" t="s">
        <v>457</v>
      </c>
      <c r="C58" s="235">
        <v>0</v>
      </c>
      <c r="D58" s="235">
        <v>0</v>
      </c>
      <c r="E58" s="235">
        <v>0</v>
      </c>
      <c r="F58" s="235">
        <v>0</v>
      </c>
      <c r="G58" s="235">
        <v>0</v>
      </c>
      <c r="H58" s="235">
        <v>0.82</v>
      </c>
      <c r="I58" s="235" t="s">
        <v>458</v>
      </c>
      <c r="J58" s="235" t="s">
        <v>458</v>
      </c>
      <c r="K58" s="235" t="s">
        <v>458</v>
      </c>
      <c r="L58" s="235" t="s">
        <v>458</v>
      </c>
      <c r="M58" s="235" t="s">
        <v>458</v>
      </c>
      <c r="N58" s="235" t="s">
        <v>458</v>
      </c>
      <c r="O58" s="235" t="s">
        <v>458</v>
      </c>
    </row>
    <row r="59" spans="1:15">
      <c r="A59" s="235" t="s">
        <v>459</v>
      </c>
      <c r="B59" s="235" t="s">
        <v>459</v>
      </c>
      <c r="C59" s="235">
        <v>7133</v>
      </c>
      <c r="D59" s="235">
        <v>7015</v>
      </c>
      <c r="E59" s="235">
        <v>2413</v>
      </c>
      <c r="F59" s="235">
        <v>2381</v>
      </c>
      <c r="G59" s="235">
        <v>3047.6</v>
      </c>
      <c r="H59" s="235">
        <v>2.34</v>
      </c>
      <c r="I59" s="235">
        <v>2855</v>
      </c>
      <c r="J59" s="235">
        <v>2345</v>
      </c>
      <c r="K59" s="235">
        <v>205</v>
      </c>
      <c r="L59" s="235">
        <v>195</v>
      </c>
      <c r="M59" s="235">
        <v>45</v>
      </c>
      <c r="N59" s="235">
        <v>15</v>
      </c>
      <c r="O59" s="235">
        <v>50</v>
      </c>
    </row>
    <row r="60" spans="1:15">
      <c r="A60" s="235" t="s">
        <v>460</v>
      </c>
      <c r="B60" s="235" t="s">
        <v>460</v>
      </c>
      <c r="C60" s="235">
        <v>1800</v>
      </c>
      <c r="D60" s="235">
        <v>1775</v>
      </c>
      <c r="E60" s="235">
        <v>633</v>
      </c>
      <c r="F60" s="235">
        <v>619</v>
      </c>
      <c r="G60" s="235">
        <v>56</v>
      </c>
      <c r="H60" s="235">
        <v>32.159999999999997</v>
      </c>
      <c r="I60" s="235">
        <v>785</v>
      </c>
      <c r="J60" s="235">
        <v>680</v>
      </c>
      <c r="K60" s="235">
        <v>30</v>
      </c>
      <c r="L60" s="235">
        <v>0</v>
      </c>
      <c r="M60" s="235">
        <v>35</v>
      </c>
      <c r="N60" s="235">
        <v>15</v>
      </c>
      <c r="O60" s="235">
        <v>25</v>
      </c>
    </row>
    <row r="61" spans="1:15">
      <c r="A61" s="235" t="s">
        <v>461</v>
      </c>
      <c r="B61" s="235" t="s">
        <v>461</v>
      </c>
      <c r="C61" s="235">
        <v>4381</v>
      </c>
      <c r="D61" s="235">
        <v>4455</v>
      </c>
      <c r="E61" s="235">
        <v>1841</v>
      </c>
      <c r="F61" s="235">
        <v>1773</v>
      </c>
      <c r="G61" s="235">
        <v>3126.8</v>
      </c>
      <c r="H61" s="235">
        <v>1.4</v>
      </c>
      <c r="I61" s="235">
        <v>1670</v>
      </c>
      <c r="J61" s="235">
        <v>1335</v>
      </c>
      <c r="K61" s="235">
        <v>110</v>
      </c>
      <c r="L61" s="235">
        <v>95</v>
      </c>
      <c r="M61" s="235">
        <v>55</v>
      </c>
      <c r="N61" s="235">
        <v>15</v>
      </c>
      <c r="O61" s="235">
        <v>60</v>
      </c>
    </row>
    <row r="62" spans="1:15">
      <c r="A62" s="235" t="s">
        <v>462</v>
      </c>
      <c r="B62" s="235" t="s">
        <v>462</v>
      </c>
      <c r="C62" s="235">
        <v>4757</v>
      </c>
      <c r="D62" s="235">
        <v>4432</v>
      </c>
      <c r="E62" s="235">
        <v>2096</v>
      </c>
      <c r="F62" s="235">
        <v>2049</v>
      </c>
      <c r="G62" s="235">
        <v>2067.6999999999998</v>
      </c>
      <c r="H62" s="235">
        <v>2.2999999999999998</v>
      </c>
      <c r="I62" s="235">
        <v>1605</v>
      </c>
      <c r="J62" s="235">
        <v>1320</v>
      </c>
      <c r="K62" s="235">
        <v>120</v>
      </c>
      <c r="L62" s="235">
        <v>70</v>
      </c>
      <c r="M62" s="235">
        <v>40</v>
      </c>
      <c r="N62" s="235">
        <v>15</v>
      </c>
      <c r="O62" s="235">
        <v>40</v>
      </c>
    </row>
    <row r="63" spans="1:15">
      <c r="A63" s="235" t="s">
        <v>463</v>
      </c>
      <c r="B63" s="235" t="s">
        <v>463</v>
      </c>
      <c r="C63" s="235">
        <v>5151</v>
      </c>
      <c r="D63" s="235">
        <v>5122</v>
      </c>
      <c r="E63" s="235">
        <v>2214</v>
      </c>
      <c r="F63" s="235">
        <v>2181</v>
      </c>
      <c r="G63" s="235">
        <v>3710.8</v>
      </c>
      <c r="H63" s="235">
        <v>1.39</v>
      </c>
      <c r="I63" s="235">
        <v>1865</v>
      </c>
      <c r="J63" s="235">
        <v>1460</v>
      </c>
      <c r="K63" s="235">
        <v>150</v>
      </c>
      <c r="L63" s="235">
        <v>135</v>
      </c>
      <c r="M63" s="235">
        <v>80</v>
      </c>
      <c r="N63" s="235">
        <v>10</v>
      </c>
      <c r="O63" s="235">
        <v>25</v>
      </c>
    </row>
    <row r="64" spans="1:15">
      <c r="A64" s="235" t="s">
        <v>464</v>
      </c>
      <c r="B64" s="235" t="s">
        <v>464</v>
      </c>
      <c r="C64" s="235">
        <v>3721</v>
      </c>
      <c r="D64" s="235">
        <v>3006</v>
      </c>
      <c r="E64" s="235">
        <v>1252</v>
      </c>
      <c r="F64" s="235">
        <v>1236</v>
      </c>
      <c r="G64" s="235">
        <v>1261.4000000000001</v>
      </c>
      <c r="H64" s="235">
        <v>2.95</v>
      </c>
      <c r="I64" s="235">
        <v>1455</v>
      </c>
      <c r="J64" s="235">
        <v>1220</v>
      </c>
      <c r="K64" s="235">
        <v>125</v>
      </c>
      <c r="L64" s="235">
        <v>45</v>
      </c>
      <c r="M64" s="235">
        <v>35</v>
      </c>
      <c r="N64" s="235">
        <v>0</v>
      </c>
      <c r="O64" s="235">
        <v>25</v>
      </c>
    </row>
    <row r="65" spans="1:15">
      <c r="A65" s="235" t="s">
        <v>465</v>
      </c>
      <c r="B65" s="235" t="s">
        <v>465</v>
      </c>
      <c r="C65" s="235">
        <v>5749</v>
      </c>
      <c r="D65" s="235">
        <v>5906</v>
      </c>
      <c r="E65" s="235">
        <v>2243</v>
      </c>
      <c r="F65" s="235">
        <v>2204</v>
      </c>
      <c r="G65" s="235">
        <v>3719.4</v>
      </c>
      <c r="H65" s="235">
        <v>1.55</v>
      </c>
      <c r="I65" s="235">
        <v>2215</v>
      </c>
      <c r="J65" s="235">
        <v>1860</v>
      </c>
      <c r="K65" s="235">
        <v>160</v>
      </c>
      <c r="L65" s="235">
        <v>85</v>
      </c>
      <c r="M65" s="235">
        <v>45</v>
      </c>
      <c r="N65" s="235">
        <v>10</v>
      </c>
      <c r="O65" s="235">
        <v>55</v>
      </c>
    </row>
    <row r="66" spans="1:15">
      <c r="A66" s="235" t="s">
        <v>466</v>
      </c>
      <c r="B66" s="235" t="s">
        <v>466</v>
      </c>
      <c r="C66" s="235">
        <v>5794</v>
      </c>
      <c r="D66" s="235">
        <v>5907</v>
      </c>
      <c r="E66" s="235">
        <v>2507</v>
      </c>
      <c r="F66" s="235">
        <v>2395</v>
      </c>
      <c r="G66" s="235">
        <v>1892.9</v>
      </c>
      <c r="H66" s="235">
        <v>3.06</v>
      </c>
      <c r="I66" s="235">
        <v>2285</v>
      </c>
      <c r="J66" s="235">
        <v>1750</v>
      </c>
      <c r="K66" s="235">
        <v>160</v>
      </c>
      <c r="L66" s="235">
        <v>185</v>
      </c>
      <c r="M66" s="235">
        <v>100</v>
      </c>
      <c r="N66" s="235">
        <v>30</v>
      </c>
      <c r="O66" s="235">
        <v>60</v>
      </c>
    </row>
    <row r="67" spans="1:15">
      <c r="A67" s="235" t="s">
        <v>467</v>
      </c>
      <c r="B67" s="235" t="s">
        <v>467</v>
      </c>
      <c r="C67" s="235">
        <v>4461</v>
      </c>
      <c r="D67" s="235">
        <v>4560</v>
      </c>
      <c r="E67" s="235">
        <v>1627</v>
      </c>
      <c r="F67" s="235">
        <v>1607</v>
      </c>
      <c r="G67" s="235">
        <v>1927.1</v>
      </c>
      <c r="H67" s="235">
        <v>2.31</v>
      </c>
      <c r="I67" s="235">
        <v>1615</v>
      </c>
      <c r="J67" s="235">
        <v>1325</v>
      </c>
      <c r="K67" s="235">
        <v>115</v>
      </c>
      <c r="L67" s="235">
        <v>75</v>
      </c>
      <c r="M67" s="235">
        <v>50</v>
      </c>
      <c r="N67" s="235">
        <v>15</v>
      </c>
      <c r="O67" s="235">
        <v>30</v>
      </c>
    </row>
    <row r="68" spans="1:15">
      <c r="A68" s="235" t="s">
        <v>468</v>
      </c>
      <c r="B68" s="235" t="s">
        <v>468</v>
      </c>
      <c r="C68" s="235">
        <v>5342</v>
      </c>
      <c r="D68" s="235">
        <v>5079</v>
      </c>
      <c r="E68" s="235">
        <v>2142</v>
      </c>
      <c r="F68" s="235">
        <v>2091</v>
      </c>
      <c r="G68" s="235">
        <v>2588.1999999999998</v>
      </c>
      <c r="H68" s="235">
        <v>2.06</v>
      </c>
      <c r="I68" s="235">
        <v>1800</v>
      </c>
      <c r="J68" s="235">
        <v>1365</v>
      </c>
      <c r="K68" s="235">
        <v>155</v>
      </c>
      <c r="L68" s="235">
        <v>175</v>
      </c>
      <c r="M68" s="235">
        <v>70</v>
      </c>
      <c r="N68" s="235">
        <v>10</v>
      </c>
      <c r="O68" s="235">
        <v>25</v>
      </c>
    </row>
    <row r="69" spans="1:15">
      <c r="A69" s="235" t="s">
        <v>469</v>
      </c>
      <c r="B69" s="235" t="s">
        <v>469</v>
      </c>
      <c r="C69" s="235">
        <v>3671</v>
      </c>
      <c r="D69" s="235">
        <v>3694</v>
      </c>
      <c r="E69" s="235">
        <v>1831</v>
      </c>
      <c r="F69" s="235">
        <v>1765</v>
      </c>
      <c r="G69" s="235">
        <v>3331.2</v>
      </c>
      <c r="H69" s="235">
        <v>1.1000000000000001</v>
      </c>
      <c r="I69" s="235">
        <v>1415</v>
      </c>
      <c r="J69" s="235">
        <v>965</v>
      </c>
      <c r="K69" s="235">
        <v>160</v>
      </c>
      <c r="L69" s="235">
        <v>155</v>
      </c>
      <c r="M69" s="235">
        <v>80</v>
      </c>
      <c r="N69" s="235">
        <v>25</v>
      </c>
      <c r="O69" s="235">
        <v>25</v>
      </c>
    </row>
    <row r="70" spans="1:15">
      <c r="A70" s="235" t="s">
        <v>470</v>
      </c>
      <c r="B70" s="235" t="s">
        <v>470</v>
      </c>
      <c r="C70" s="235">
        <v>3446</v>
      </c>
      <c r="D70" s="235">
        <v>3210</v>
      </c>
      <c r="E70" s="235">
        <v>1646</v>
      </c>
      <c r="F70" s="235">
        <v>1576</v>
      </c>
      <c r="G70" s="235">
        <v>5115.8</v>
      </c>
      <c r="H70" s="235">
        <v>0.67</v>
      </c>
      <c r="I70" s="235">
        <v>1345</v>
      </c>
      <c r="J70" s="235">
        <v>885</v>
      </c>
      <c r="K70" s="235">
        <v>120</v>
      </c>
      <c r="L70" s="235">
        <v>225</v>
      </c>
      <c r="M70" s="235">
        <v>80</v>
      </c>
      <c r="N70" s="235">
        <v>10</v>
      </c>
      <c r="O70" s="235">
        <v>15</v>
      </c>
    </row>
    <row r="71" spans="1:15">
      <c r="A71" s="235" t="s">
        <v>471</v>
      </c>
      <c r="B71" s="235" t="s">
        <v>471</v>
      </c>
      <c r="C71" s="235">
        <v>5397</v>
      </c>
      <c r="D71" s="235">
        <v>5224</v>
      </c>
      <c r="E71" s="235">
        <v>2618</v>
      </c>
      <c r="F71" s="235">
        <v>2454</v>
      </c>
      <c r="G71" s="235">
        <v>3805.3</v>
      </c>
      <c r="H71" s="235">
        <v>1.42</v>
      </c>
      <c r="I71" s="235">
        <v>1945</v>
      </c>
      <c r="J71" s="235">
        <v>1240</v>
      </c>
      <c r="K71" s="235">
        <v>120</v>
      </c>
      <c r="L71" s="235">
        <v>355</v>
      </c>
      <c r="M71" s="235">
        <v>170</v>
      </c>
      <c r="N71" s="235">
        <v>15</v>
      </c>
      <c r="O71" s="235">
        <v>45</v>
      </c>
    </row>
    <row r="72" spans="1:15">
      <c r="A72" s="235" t="s">
        <v>472</v>
      </c>
      <c r="B72" s="235" t="s">
        <v>472</v>
      </c>
      <c r="C72" s="235">
        <v>3074</v>
      </c>
      <c r="D72" s="235">
        <v>3107</v>
      </c>
      <c r="E72" s="235">
        <v>1458</v>
      </c>
      <c r="F72" s="235">
        <v>1394</v>
      </c>
      <c r="G72" s="235">
        <v>1930.9</v>
      </c>
      <c r="H72" s="235">
        <v>1.59</v>
      </c>
      <c r="I72" s="235">
        <v>1180</v>
      </c>
      <c r="J72" s="235">
        <v>925</v>
      </c>
      <c r="K72" s="235">
        <v>75</v>
      </c>
      <c r="L72" s="235">
        <v>80</v>
      </c>
      <c r="M72" s="235">
        <v>35</v>
      </c>
      <c r="N72" s="235">
        <v>40</v>
      </c>
      <c r="O72" s="235">
        <v>25</v>
      </c>
    </row>
    <row r="73" spans="1:15">
      <c r="A73" s="235" t="s">
        <v>473</v>
      </c>
      <c r="B73" s="235" t="s">
        <v>473</v>
      </c>
      <c r="C73" s="235">
        <v>3853</v>
      </c>
      <c r="D73" s="235">
        <v>3638</v>
      </c>
      <c r="E73" s="235">
        <v>2035</v>
      </c>
      <c r="F73" s="235">
        <v>1935</v>
      </c>
      <c r="G73" s="235">
        <v>3000.3</v>
      </c>
      <c r="H73" s="235">
        <v>1.28</v>
      </c>
      <c r="I73" s="235">
        <v>1385</v>
      </c>
      <c r="J73" s="235">
        <v>1035</v>
      </c>
      <c r="K73" s="235">
        <v>85</v>
      </c>
      <c r="L73" s="235">
        <v>135</v>
      </c>
      <c r="M73" s="235">
        <v>70</v>
      </c>
      <c r="N73" s="235">
        <v>25</v>
      </c>
      <c r="O73" s="235">
        <v>30</v>
      </c>
    </row>
    <row r="74" spans="1:15">
      <c r="A74" s="235" t="s">
        <v>474</v>
      </c>
      <c r="B74" s="235" t="s">
        <v>474</v>
      </c>
      <c r="C74" s="235">
        <v>3079</v>
      </c>
      <c r="D74" s="235">
        <v>2897</v>
      </c>
      <c r="E74" s="235">
        <v>1434</v>
      </c>
      <c r="F74" s="235">
        <v>1365</v>
      </c>
      <c r="G74" s="235">
        <v>3021.3</v>
      </c>
      <c r="H74" s="235">
        <v>1.02</v>
      </c>
      <c r="I74" s="235">
        <v>1520</v>
      </c>
      <c r="J74" s="235">
        <v>1145</v>
      </c>
      <c r="K74" s="235">
        <v>105</v>
      </c>
      <c r="L74" s="235">
        <v>120</v>
      </c>
      <c r="M74" s="235">
        <v>65</v>
      </c>
      <c r="N74" s="235">
        <v>35</v>
      </c>
      <c r="O74" s="235">
        <v>45</v>
      </c>
    </row>
    <row r="75" spans="1:15">
      <c r="A75" s="235" t="s">
        <v>475</v>
      </c>
      <c r="B75" s="235" t="s">
        <v>475</v>
      </c>
      <c r="C75" s="235">
        <v>3070</v>
      </c>
      <c r="D75" s="235">
        <v>2824</v>
      </c>
      <c r="E75" s="235">
        <v>1248</v>
      </c>
      <c r="F75" s="235">
        <v>1211</v>
      </c>
      <c r="G75" s="235">
        <v>199.7</v>
      </c>
      <c r="H75" s="235">
        <v>15.37</v>
      </c>
      <c r="I75" s="235">
        <v>1105</v>
      </c>
      <c r="J75" s="235">
        <v>905</v>
      </c>
      <c r="K75" s="235">
        <v>65</v>
      </c>
      <c r="L75" s="235">
        <v>60</v>
      </c>
      <c r="M75" s="235">
        <v>25</v>
      </c>
      <c r="N75" s="235">
        <v>10</v>
      </c>
      <c r="O75" s="235">
        <v>35</v>
      </c>
    </row>
    <row r="76" spans="1:15">
      <c r="A76" s="235" t="s">
        <v>476</v>
      </c>
      <c r="B76" s="235" t="s">
        <v>476</v>
      </c>
      <c r="C76" s="235">
        <v>5644</v>
      </c>
      <c r="D76" s="235">
        <v>5478</v>
      </c>
      <c r="E76" s="235">
        <v>2293</v>
      </c>
      <c r="F76" s="235">
        <v>2218</v>
      </c>
      <c r="G76" s="235">
        <v>1834.6</v>
      </c>
      <c r="H76" s="235">
        <v>3.08</v>
      </c>
      <c r="I76" s="235">
        <v>1930</v>
      </c>
      <c r="J76" s="235">
        <v>1545</v>
      </c>
      <c r="K76" s="235">
        <v>135</v>
      </c>
      <c r="L76" s="235">
        <v>90</v>
      </c>
      <c r="M76" s="235">
        <v>60</v>
      </c>
      <c r="N76" s="235">
        <v>25</v>
      </c>
      <c r="O76" s="235">
        <v>85</v>
      </c>
    </row>
    <row r="77" spans="1:15">
      <c r="A77" s="235" t="s">
        <v>477</v>
      </c>
      <c r="B77" s="235" t="s">
        <v>477</v>
      </c>
      <c r="C77" s="235">
        <v>4442</v>
      </c>
      <c r="D77" s="235">
        <v>4516</v>
      </c>
      <c r="E77" s="235">
        <v>1727</v>
      </c>
      <c r="F77" s="235">
        <v>1705</v>
      </c>
      <c r="G77" s="235">
        <v>886.3</v>
      </c>
      <c r="H77" s="235">
        <v>5.01</v>
      </c>
      <c r="I77" s="235">
        <v>1615</v>
      </c>
      <c r="J77" s="235">
        <v>1360</v>
      </c>
      <c r="K77" s="235">
        <v>80</v>
      </c>
      <c r="L77" s="235">
        <v>55</v>
      </c>
      <c r="M77" s="235">
        <v>75</v>
      </c>
      <c r="N77" s="235">
        <v>0</v>
      </c>
      <c r="O77" s="235">
        <v>30</v>
      </c>
    </row>
    <row r="78" spans="1:15">
      <c r="A78" s="235" t="s">
        <v>478</v>
      </c>
      <c r="B78" s="235" t="s">
        <v>478</v>
      </c>
      <c r="C78" s="235">
        <v>6684</v>
      </c>
      <c r="D78" s="235">
        <v>6901</v>
      </c>
      <c r="E78" s="235">
        <v>2424</v>
      </c>
      <c r="F78" s="235">
        <v>2389</v>
      </c>
      <c r="G78" s="235">
        <v>2631.2</v>
      </c>
      <c r="H78" s="235">
        <v>2.54</v>
      </c>
      <c r="I78" s="235">
        <v>2710</v>
      </c>
      <c r="J78" s="235">
        <v>2310</v>
      </c>
      <c r="K78" s="235">
        <v>185</v>
      </c>
      <c r="L78" s="235">
        <v>125</v>
      </c>
      <c r="M78" s="235">
        <v>35</v>
      </c>
      <c r="N78" s="235">
        <v>10</v>
      </c>
      <c r="O78" s="235">
        <v>50</v>
      </c>
    </row>
    <row r="79" spans="1:15">
      <c r="A79" s="235" t="s">
        <v>479</v>
      </c>
      <c r="B79" s="235" t="s">
        <v>479</v>
      </c>
      <c r="C79" s="235">
        <v>7422</v>
      </c>
      <c r="D79" s="235">
        <v>4798</v>
      </c>
      <c r="E79" s="235">
        <v>2594</v>
      </c>
      <c r="F79" s="235">
        <v>2512</v>
      </c>
      <c r="G79" s="235">
        <v>1168.5</v>
      </c>
      <c r="H79" s="235">
        <v>6.35</v>
      </c>
      <c r="I79" s="235">
        <v>2870</v>
      </c>
      <c r="J79" s="235">
        <v>2585</v>
      </c>
      <c r="K79" s="235">
        <v>170</v>
      </c>
      <c r="L79" s="235">
        <v>25</v>
      </c>
      <c r="M79" s="235">
        <v>25</v>
      </c>
      <c r="N79" s="235">
        <v>0</v>
      </c>
      <c r="O79" s="235">
        <v>60</v>
      </c>
    </row>
    <row r="80" spans="1:15">
      <c r="A80" s="235" t="s">
        <v>480</v>
      </c>
      <c r="B80" s="235" t="s">
        <v>480</v>
      </c>
      <c r="C80" s="235">
        <v>7696</v>
      </c>
      <c r="D80" s="235">
        <v>5582</v>
      </c>
      <c r="E80" s="235">
        <v>2494</v>
      </c>
      <c r="F80" s="235">
        <v>2431</v>
      </c>
      <c r="G80" s="235">
        <v>2378.1999999999998</v>
      </c>
      <c r="H80" s="235">
        <v>3.24</v>
      </c>
      <c r="I80" s="235">
        <v>3170</v>
      </c>
      <c r="J80" s="235">
        <v>2710</v>
      </c>
      <c r="K80" s="235">
        <v>245</v>
      </c>
      <c r="L80" s="235">
        <v>105</v>
      </c>
      <c r="M80" s="235">
        <v>30</v>
      </c>
      <c r="N80" s="235">
        <v>15</v>
      </c>
      <c r="O80" s="235">
        <v>65</v>
      </c>
    </row>
    <row r="81" spans="1:29">
      <c r="A81" s="235" t="s">
        <v>481</v>
      </c>
      <c r="B81" s="235" t="s">
        <v>481</v>
      </c>
      <c r="C81" s="235">
        <v>4221</v>
      </c>
      <c r="D81" s="235">
        <v>4249</v>
      </c>
      <c r="E81" s="235">
        <v>1698</v>
      </c>
      <c r="F81" s="235">
        <v>1672</v>
      </c>
      <c r="G81" s="235">
        <v>2829.7</v>
      </c>
      <c r="H81" s="235">
        <v>1.49</v>
      </c>
      <c r="I81" s="235">
        <v>1595</v>
      </c>
      <c r="J81" s="235">
        <v>1245</v>
      </c>
      <c r="K81" s="235">
        <v>120</v>
      </c>
      <c r="L81" s="235">
        <v>100</v>
      </c>
      <c r="M81" s="235">
        <v>65</v>
      </c>
      <c r="N81" s="235">
        <v>20</v>
      </c>
      <c r="O81" s="235">
        <v>40</v>
      </c>
    </row>
    <row r="82" spans="1:29">
      <c r="A82" s="235" t="s">
        <v>482</v>
      </c>
      <c r="B82" s="235" t="s">
        <v>482</v>
      </c>
      <c r="C82" s="235">
        <v>3231</v>
      </c>
      <c r="D82" s="235">
        <v>3195</v>
      </c>
      <c r="E82" s="235">
        <v>1299</v>
      </c>
      <c r="F82" s="235">
        <v>1260</v>
      </c>
      <c r="G82" s="235">
        <v>2673.6</v>
      </c>
      <c r="H82" s="235">
        <v>1.21</v>
      </c>
      <c r="I82" s="235">
        <v>1320</v>
      </c>
      <c r="J82" s="235">
        <v>1015</v>
      </c>
      <c r="K82" s="235">
        <v>120</v>
      </c>
      <c r="L82" s="235">
        <v>95</v>
      </c>
      <c r="M82" s="235">
        <v>40</v>
      </c>
      <c r="N82" s="235">
        <v>15</v>
      </c>
      <c r="O82" s="235">
        <v>35</v>
      </c>
    </row>
    <row r="83" spans="1:29">
      <c r="A83" s="235" t="s">
        <v>483</v>
      </c>
      <c r="B83" s="235" t="s">
        <v>483</v>
      </c>
      <c r="C83" s="235">
        <v>4660</v>
      </c>
      <c r="D83" s="235">
        <v>4675</v>
      </c>
      <c r="E83" s="235">
        <v>1918</v>
      </c>
      <c r="F83" s="235">
        <v>1870</v>
      </c>
      <c r="G83" s="235">
        <v>2053</v>
      </c>
      <c r="H83" s="235">
        <v>2.27</v>
      </c>
      <c r="I83" s="235">
        <v>1960</v>
      </c>
      <c r="J83" s="235">
        <v>1545</v>
      </c>
      <c r="K83" s="235">
        <v>120</v>
      </c>
      <c r="L83" s="235">
        <v>175</v>
      </c>
      <c r="M83" s="235">
        <v>65</v>
      </c>
      <c r="N83" s="235">
        <v>25</v>
      </c>
      <c r="O83" s="235">
        <v>30</v>
      </c>
    </row>
    <row r="84" spans="1:29">
      <c r="A84" s="235" t="s">
        <v>484</v>
      </c>
      <c r="B84" s="235" t="s">
        <v>484</v>
      </c>
      <c r="C84" s="235">
        <v>2927</v>
      </c>
      <c r="D84" s="235">
        <v>2700</v>
      </c>
      <c r="E84" s="235">
        <v>1455</v>
      </c>
      <c r="F84" s="235">
        <v>1403</v>
      </c>
      <c r="G84" s="235">
        <v>2432.5</v>
      </c>
      <c r="H84" s="235">
        <v>1.2</v>
      </c>
      <c r="I84" s="235">
        <v>1350</v>
      </c>
      <c r="J84" s="235">
        <v>1000</v>
      </c>
      <c r="K84" s="235">
        <v>65</v>
      </c>
      <c r="L84" s="235">
        <v>135</v>
      </c>
      <c r="M84" s="235">
        <v>85</v>
      </c>
      <c r="N84" s="235">
        <v>35</v>
      </c>
      <c r="O84" s="235">
        <v>30</v>
      </c>
    </row>
    <row r="85" spans="1:29">
      <c r="A85" s="235" t="s">
        <v>485</v>
      </c>
      <c r="B85" s="235" t="s">
        <v>485</v>
      </c>
      <c r="C85" s="235">
        <v>3197</v>
      </c>
      <c r="D85" s="235">
        <v>3155</v>
      </c>
      <c r="E85" s="235">
        <v>1693</v>
      </c>
      <c r="F85" s="235">
        <v>1588</v>
      </c>
      <c r="G85" s="235">
        <v>3786.1</v>
      </c>
      <c r="H85" s="235">
        <v>0.84</v>
      </c>
      <c r="I85" s="235">
        <v>1335</v>
      </c>
      <c r="J85" s="235">
        <v>845</v>
      </c>
      <c r="K85" s="235">
        <v>85</v>
      </c>
      <c r="L85" s="235">
        <v>120</v>
      </c>
      <c r="M85" s="235">
        <v>205</v>
      </c>
      <c r="N85" s="235">
        <v>35</v>
      </c>
      <c r="O85" s="235">
        <v>40</v>
      </c>
    </row>
    <row r="86" spans="1:29">
      <c r="A86" s="235" t="s">
        <v>486</v>
      </c>
      <c r="B86" s="235" t="s">
        <v>486</v>
      </c>
      <c r="C86" s="235">
        <v>2909</v>
      </c>
      <c r="D86" s="235">
        <v>2993</v>
      </c>
      <c r="E86" s="235">
        <v>1336</v>
      </c>
      <c r="F86" s="235">
        <v>1295</v>
      </c>
      <c r="G86" s="235">
        <v>2602.1999999999998</v>
      </c>
      <c r="H86" s="235">
        <v>1.1200000000000001</v>
      </c>
      <c r="I86" s="235">
        <v>1080</v>
      </c>
      <c r="J86" s="235">
        <v>710</v>
      </c>
      <c r="K86" s="235">
        <v>70</v>
      </c>
      <c r="L86" s="235">
        <v>75</v>
      </c>
      <c r="M86" s="235">
        <v>115</v>
      </c>
      <c r="N86" s="235">
        <v>45</v>
      </c>
      <c r="O86" s="235">
        <v>60</v>
      </c>
    </row>
    <row r="87" spans="1:29">
      <c r="A87" s="235" t="s">
        <v>487</v>
      </c>
      <c r="B87" s="235" t="s">
        <v>487</v>
      </c>
      <c r="C87" s="235">
        <v>5774</v>
      </c>
      <c r="D87" s="235">
        <v>5713</v>
      </c>
      <c r="E87" s="235">
        <v>3157</v>
      </c>
      <c r="F87" s="235">
        <v>2938</v>
      </c>
      <c r="G87" s="235">
        <v>3580.3</v>
      </c>
      <c r="H87" s="235">
        <v>1.61</v>
      </c>
      <c r="I87" s="235">
        <v>2050</v>
      </c>
      <c r="J87" s="235">
        <v>1205</v>
      </c>
      <c r="K87" s="235">
        <v>145</v>
      </c>
      <c r="L87" s="235">
        <v>250</v>
      </c>
      <c r="M87" s="235">
        <v>330</v>
      </c>
      <c r="N87" s="235">
        <v>60</v>
      </c>
      <c r="O87" s="235">
        <v>60</v>
      </c>
    </row>
    <row r="88" spans="1:29">
      <c r="A88" s="235" t="s">
        <v>488</v>
      </c>
      <c r="B88" s="235" t="s">
        <v>488</v>
      </c>
      <c r="C88" s="235">
        <v>3153</v>
      </c>
      <c r="D88" s="235">
        <v>3044</v>
      </c>
      <c r="E88" s="235">
        <v>1470</v>
      </c>
      <c r="F88" s="235">
        <v>1392</v>
      </c>
      <c r="G88" s="235">
        <v>1804.4</v>
      </c>
      <c r="H88" s="235">
        <v>1.75</v>
      </c>
      <c r="I88" s="235">
        <v>1030</v>
      </c>
      <c r="J88" s="235">
        <v>620</v>
      </c>
      <c r="K88" s="235">
        <v>85</v>
      </c>
      <c r="L88" s="235">
        <v>55</v>
      </c>
      <c r="M88" s="235">
        <v>220</v>
      </c>
      <c r="N88" s="235">
        <v>40</v>
      </c>
      <c r="O88" s="235">
        <v>15</v>
      </c>
    </row>
    <row r="89" spans="1:29">
      <c r="A89" s="235" t="s">
        <v>489</v>
      </c>
      <c r="B89" s="235" t="s">
        <v>489</v>
      </c>
      <c r="C89" s="235">
        <v>5182</v>
      </c>
      <c r="D89" s="235">
        <v>5015</v>
      </c>
      <c r="E89" s="235">
        <v>1867</v>
      </c>
      <c r="F89" s="235">
        <v>1831</v>
      </c>
      <c r="G89" s="235">
        <v>403.7</v>
      </c>
      <c r="H89" s="235">
        <v>12.84</v>
      </c>
      <c r="I89" s="235">
        <v>2040</v>
      </c>
      <c r="J89" s="235">
        <v>1600</v>
      </c>
      <c r="K89" s="235">
        <v>250</v>
      </c>
      <c r="L89" s="235">
        <v>90</v>
      </c>
      <c r="M89" s="235">
        <v>70</v>
      </c>
      <c r="N89" s="235">
        <v>15</v>
      </c>
      <c r="O89" s="235">
        <v>20</v>
      </c>
    </row>
    <row r="90" spans="1:29">
      <c r="A90" s="235" t="s">
        <v>491</v>
      </c>
      <c r="B90" s="235" t="s">
        <v>491</v>
      </c>
      <c r="C90" s="235">
        <v>3298</v>
      </c>
      <c r="D90" s="235">
        <v>3460</v>
      </c>
      <c r="E90" s="235">
        <v>1288</v>
      </c>
      <c r="F90" s="235">
        <v>1270</v>
      </c>
      <c r="G90" s="235">
        <v>1373.3</v>
      </c>
      <c r="H90" s="235">
        <v>2.4</v>
      </c>
      <c r="I90" s="235">
        <v>1320</v>
      </c>
      <c r="J90" s="235">
        <v>1040</v>
      </c>
      <c r="K90" s="235">
        <v>100</v>
      </c>
      <c r="L90" s="235">
        <v>115</v>
      </c>
      <c r="M90" s="235">
        <v>10</v>
      </c>
      <c r="N90" s="235">
        <v>0</v>
      </c>
      <c r="O90" s="235">
        <v>45</v>
      </c>
      <c r="P90" s="235"/>
      <c r="Q90" s="235"/>
      <c r="R90" s="235"/>
      <c r="S90" s="235"/>
      <c r="T90" s="235"/>
      <c r="U90" s="235"/>
      <c r="V90" s="235"/>
      <c r="W90" s="235"/>
      <c r="X90" s="235"/>
      <c r="Y90" s="235"/>
      <c r="Z90" s="235"/>
      <c r="AA90" s="235"/>
      <c r="AB90" s="235"/>
      <c r="AC90" s="235"/>
    </row>
    <row r="91" spans="1:29">
      <c r="A91" s="235" t="s">
        <v>492</v>
      </c>
      <c r="B91" s="235" t="s">
        <v>492</v>
      </c>
      <c r="C91" s="235">
        <v>5038</v>
      </c>
      <c r="D91" s="235">
        <v>4770</v>
      </c>
      <c r="E91" s="235">
        <v>1498</v>
      </c>
      <c r="F91" s="235">
        <v>1490</v>
      </c>
      <c r="G91" s="235">
        <v>4122.3999999999996</v>
      </c>
      <c r="H91" s="235">
        <v>1.22</v>
      </c>
      <c r="I91" s="235">
        <v>2320</v>
      </c>
      <c r="J91" s="235">
        <v>1895</v>
      </c>
      <c r="K91" s="235">
        <v>210</v>
      </c>
      <c r="L91" s="235">
        <v>105</v>
      </c>
      <c r="M91" s="235">
        <v>30</v>
      </c>
      <c r="N91" s="235">
        <v>10</v>
      </c>
      <c r="O91" s="235">
        <v>75</v>
      </c>
    </row>
    <row r="92" spans="1:29">
      <c r="A92" s="235" t="s">
        <v>490</v>
      </c>
      <c r="B92" s="235" t="s">
        <v>490</v>
      </c>
      <c r="C92" s="235">
        <v>3603</v>
      </c>
      <c r="D92" s="235">
        <v>3510</v>
      </c>
      <c r="E92" s="235">
        <v>1544</v>
      </c>
      <c r="F92" s="235">
        <v>1505</v>
      </c>
      <c r="G92" s="235">
        <v>1473.4</v>
      </c>
      <c r="H92" s="235">
        <v>2.4500000000000002</v>
      </c>
      <c r="I92" s="235">
        <v>1405</v>
      </c>
      <c r="J92" s="235">
        <v>1135</v>
      </c>
      <c r="K92" s="235">
        <v>95</v>
      </c>
      <c r="L92" s="235">
        <v>135</v>
      </c>
      <c r="M92" s="235">
        <v>25</v>
      </c>
      <c r="N92" s="235">
        <v>0</v>
      </c>
      <c r="O92" s="235">
        <v>15</v>
      </c>
    </row>
    <row r="93" spans="1:29">
      <c r="A93" s="235" t="s">
        <v>493</v>
      </c>
      <c r="B93" s="235" t="s">
        <v>493</v>
      </c>
      <c r="C93" s="235">
        <v>2253</v>
      </c>
      <c r="D93" s="235">
        <v>2186</v>
      </c>
      <c r="E93" s="235">
        <v>933</v>
      </c>
      <c r="F93" s="235">
        <v>915</v>
      </c>
      <c r="G93" s="235">
        <v>2818.4</v>
      </c>
      <c r="H93" s="235">
        <v>0.8</v>
      </c>
      <c r="I93" s="235">
        <v>1015</v>
      </c>
      <c r="J93" s="235">
        <v>845</v>
      </c>
      <c r="K93" s="235">
        <v>85</v>
      </c>
      <c r="L93" s="235">
        <v>60</v>
      </c>
      <c r="M93" s="235">
        <v>10</v>
      </c>
      <c r="N93" s="235">
        <v>0</v>
      </c>
      <c r="O93" s="235">
        <v>15</v>
      </c>
    </row>
    <row r="94" spans="1:29">
      <c r="A94" s="235" t="s">
        <v>494</v>
      </c>
      <c r="B94" s="235" t="s">
        <v>494</v>
      </c>
      <c r="C94" s="235">
        <v>5087</v>
      </c>
      <c r="D94" s="235">
        <v>5032</v>
      </c>
      <c r="E94" s="235">
        <v>2232</v>
      </c>
      <c r="F94" s="235">
        <v>2180</v>
      </c>
      <c r="G94" s="235">
        <v>3202.8</v>
      </c>
      <c r="H94" s="235">
        <v>1.59</v>
      </c>
      <c r="I94" s="235">
        <v>2215</v>
      </c>
      <c r="J94" s="235">
        <v>1735</v>
      </c>
      <c r="K94" s="235">
        <v>190</v>
      </c>
      <c r="L94" s="235">
        <v>135</v>
      </c>
      <c r="M94" s="235">
        <v>95</v>
      </c>
      <c r="N94" s="235">
        <v>30</v>
      </c>
      <c r="O94" s="235">
        <v>35</v>
      </c>
    </row>
    <row r="95" spans="1:29">
      <c r="A95" s="235" t="s">
        <v>495</v>
      </c>
      <c r="B95" s="235" t="s">
        <v>495</v>
      </c>
      <c r="C95" s="235">
        <v>3097</v>
      </c>
      <c r="D95" s="235">
        <v>3226</v>
      </c>
      <c r="E95" s="235">
        <v>1289</v>
      </c>
      <c r="F95" s="235">
        <v>1274</v>
      </c>
      <c r="G95" s="235">
        <v>1892.6</v>
      </c>
      <c r="H95" s="235">
        <v>1.64</v>
      </c>
      <c r="I95" s="235">
        <v>1490</v>
      </c>
      <c r="J95" s="235">
        <v>1205</v>
      </c>
      <c r="K95" s="235">
        <v>105</v>
      </c>
      <c r="L95" s="235">
        <v>75</v>
      </c>
      <c r="M95" s="235">
        <v>55</v>
      </c>
      <c r="N95" s="235">
        <v>20</v>
      </c>
      <c r="O95" s="235">
        <v>30</v>
      </c>
    </row>
    <row r="96" spans="1:29">
      <c r="A96" s="235" t="s">
        <v>496</v>
      </c>
      <c r="B96" s="235" t="s">
        <v>496</v>
      </c>
      <c r="C96" s="235">
        <v>5099</v>
      </c>
      <c r="D96" s="235">
        <v>5153</v>
      </c>
      <c r="E96" s="235">
        <v>2173</v>
      </c>
      <c r="F96" s="235">
        <v>2116</v>
      </c>
      <c r="G96" s="235">
        <v>3156.5</v>
      </c>
      <c r="H96" s="235">
        <v>1.62</v>
      </c>
      <c r="I96" s="235">
        <v>2125</v>
      </c>
      <c r="J96" s="235">
        <v>1680</v>
      </c>
      <c r="K96" s="235">
        <v>135</v>
      </c>
      <c r="L96" s="235">
        <v>195</v>
      </c>
      <c r="M96" s="235">
        <v>65</v>
      </c>
      <c r="N96" s="235">
        <v>15</v>
      </c>
      <c r="O96" s="235">
        <v>30</v>
      </c>
    </row>
    <row r="97" spans="1:15">
      <c r="A97" s="235" t="s">
        <v>497</v>
      </c>
      <c r="B97" s="235" t="s">
        <v>497</v>
      </c>
      <c r="C97" s="235">
        <v>4998</v>
      </c>
      <c r="D97" s="235">
        <v>4879</v>
      </c>
      <c r="E97" s="235">
        <v>2088</v>
      </c>
      <c r="F97" s="235">
        <v>2047</v>
      </c>
      <c r="G97" s="235">
        <v>3085.9</v>
      </c>
      <c r="H97" s="235">
        <v>1.62</v>
      </c>
      <c r="I97" s="235">
        <v>2160</v>
      </c>
      <c r="J97" s="235">
        <v>1665</v>
      </c>
      <c r="K97" s="235">
        <v>230</v>
      </c>
      <c r="L97" s="235">
        <v>150</v>
      </c>
      <c r="M97" s="235">
        <v>80</v>
      </c>
      <c r="N97" s="235">
        <v>20</v>
      </c>
      <c r="O97" s="235">
        <v>20</v>
      </c>
    </row>
    <row r="98" spans="1:15">
      <c r="A98" s="235" t="s">
        <v>498</v>
      </c>
      <c r="B98" s="235" t="s">
        <v>498</v>
      </c>
      <c r="C98" s="235">
        <v>6318</v>
      </c>
      <c r="D98" s="235">
        <v>6239</v>
      </c>
      <c r="E98" s="235">
        <v>2468</v>
      </c>
      <c r="F98" s="235">
        <v>2400</v>
      </c>
      <c r="G98" s="235">
        <v>5541.1</v>
      </c>
      <c r="H98" s="235">
        <v>1.1399999999999999</v>
      </c>
      <c r="I98" s="235">
        <v>2490</v>
      </c>
      <c r="J98" s="235">
        <v>1585</v>
      </c>
      <c r="K98" s="235">
        <v>255</v>
      </c>
      <c r="L98" s="235">
        <v>375</v>
      </c>
      <c r="M98" s="235">
        <v>180</v>
      </c>
      <c r="N98" s="235">
        <v>25</v>
      </c>
      <c r="O98" s="235">
        <v>70</v>
      </c>
    </row>
    <row r="99" spans="1:15">
      <c r="A99" s="235" t="s">
        <v>499</v>
      </c>
      <c r="B99" s="235" t="s">
        <v>499</v>
      </c>
      <c r="C99" s="235">
        <v>4168</v>
      </c>
      <c r="D99" s="235">
        <v>3997</v>
      </c>
      <c r="E99" s="235">
        <v>1922</v>
      </c>
      <c r="F99" s="235">
        <v>1867</v>
      </c>
      <c r="G99" s="235">
        <v>3041.7</v>
      </c>
      <c r="H99" s="235">
        <v>1.37</v>
      </c>
      <c r="I99" s="235">
        <v>1805</v>
      </c>
      <c r="J99" s="235">
        <v>1270</v>
      </c>
      <c r="K99" s="235">
        <v>210</v>
      </c>
      <c r="L99" s="235">
        <v>225</v>
      </c>
      <c r="M99" s="235">
        <v>45</v>
      </c>
      <c r="N99" s="235">
        <v>15</v>
      </c>
      <c r="O99" s="235">
        <v>35</v>
      </c>
    </row>
    <row r="100" spans="1:15">
      <c r="A100" s="235" t="s">
        <v>500</v>
      </c>
      <c r="B100" s="235" t="s">
        <v>500</v>
      </c>
      <c r="C100" s="235">
        <v>2975</v>
      </c>
      <c r="D100" s="235">
        <v>2680</v>
      </c>
      <c r="E100" s="235">
        <v>1388</v>
      </c>
      <c r="F100" s="235">
        <v>1367</v>
      </c>
      <c r="G100" s="235">
        <v>2774.4</v>
      </c>
      <c r="H100" s="235">
        <v>1.07</v>
      </c>
      <c r="I100" s="235">
        <v>1180</v>
      </c>
      <c r="J100" s="235">
        <v>945</v>
      </c>
      <c r="K100" s="235">
        <v>80</v>
      </c>
      <c r="L100" s="235">
        <v>80</v>
      </c>
      <c r="M100" s="235">
        <v>35</v>
      </c>
      <c r="N100" s="235">
        <v>20</v>
      </c>
      <c r="O100" s="235">
        <v>15</v>
      </c>
    </row>
    <row r="101" spans="1:15">
      <c r="A101" s="235" t="s">
        <v>501</v>
      </c>
      <c r="B101" s="235" t="s">
        <v>501</v>
      </c>
      <c r="C101" s="235">
        <v>3609</v>
      </c>
      <c r="D101" s="235">
        <v>3658</v>
      </c>
      <c r="E101" s="235">
        <v>1615</v>
      </c>
      <c r="F101" s="235">
        <v>1583</v>
      </c>
      <c r="G101" s="235">
        <v>2669</v>
      </c>
      <c r="H101" s="235">
        <v>1.35</v>
      </c>
      <c r="I101" s="235">
        <v>1565</v>
      </c>
      <c r="J101" s="235">
        <v>1245</v>
      </c>
      <c r="K101" s="235">
        <v>115</v>
      </c>
      <c r="L101" s="235">
        <v>130</v>
      </c>
      <c r="M101" s="235">
        <v>45</v>
      </c>
      <c r="N101" s="235">
        <v>25</v>
      </c>
      <c r="O101" s="235">
        <v>10</v>
      </c>
    </row>
    <row r="102" spans="1:15">
      <c r="A102" s="235" t="s">
        <v>502</v>
      </c>
      <c r="B102" s="235" t="s">
        <v>502</v>
      </c>
      <c r="C102" s="235">
        <v>5351</v>
      </c>
      <c r="D102" s="235">
        <v>5170</v>
      </c>
      <c r="E102" s="235">
        <v>2481</v>
      </c>
      <c r="F102" s="235">
        <v>2436</v>
      </c>
      <c r="G102" s="235">
        <v>2580</v>
      </c>
      <c r="H102" s="235">
        <v>2.0699999999999998</v>
      </c>
      <c r="I102" s="235">
        <v>2055</v>
      </c>
      <c r="J102" s="235">
        <v>1610</v>
      </c>
      <c r="K102" s="235">
        <v>145</v>
      </c>
      <c r="L102" s="235">
        <v>175</v>
      </c>
      <c r="M102" s="235">
        <v>80</v>
      </c>
      <c r="N102" s="235">
        <v>20</v>
      </c>
      <c r="O102" s="235">
        <v>30</v>
      </c>
    </row>
    <row r="103" spans="1:15">
      <c r="A103" s="235" t="s">
        <v>503</v>
      </c>
      <c r="B103" s="235" t="s">
        <v>503</v>
      </c>
      <c r="C103" s="235">
        <v>5886</v>
      </c>
      <c r="D103" s="235">
        <v>5996</v>
      </c>
      <c r="E103" s="235">
        <v>2126</v>
      </c>
      <c r="F103" s="235">
        <v>2080</v>
      </c>
      <c r="G103" s="235">
        <v>3714.5</v>
      </c>
      <c r="H103" s="235">
        <v>1.58</v>
      </c>
      <c r="I103" s="235">
        <v>2410</v>
      </c>
      <c r="J103" s="235">
        <v>1825</v>
      </c>
      <c r="K103" s="235">
        <v>265</v>
      </c>
      <c r="L103" s="235">
        <v>215</v>
      </c>
      <c r="M103" s="235">
        <v>70</v>
      </c>
      <c r="N103" s="235">
        <v>0</v>
      </c>
      <c r="O103" s="235">
        <v>30</v>
      </c>
    </row>
    <row r="104" spans="1:15">
      <c r="A104" s="235" t="s">
        <v>504</v>
      </c>
      <c r="B104" s="235" t="s">
        <v>504</v>
      </c>
      <c r="C104" s="235">
        <v>7374</v>
      </c>
      <c r="D104" s="235">
        <v>7320</v>
      </c>
      <c r="E104" s="235">
        <v>2756</v>
      </c>
      <c r="F104" s="235">
        <v>2722</v>
      </c>
      <c r="G104" s="235">
        <v>1988.8</v>
      </c>
      <c r="H104" s="235">
        <v>3.71</v>
      </c>
      <c r="I104" s="235">
        <v>3075</v>
      </c>
      <c r="J104" s="235">
        <v>2580</v>
      </c>
      <c r="K104" s="235">
        <v>175</v>
      </c>
      <c r="L104" s="235">
        <v>120</v>
      </c>
      <c r="M104" s="235">
        <v>80</v>
      </c>
      <c r="N104" s="235">
        <v>20</v>
      </c>
      <c r="O104" s="235">
        <v>90</v>
      </c>
    </row>
    <row r="105" spans="1:15">
      <c r="A105" s="235" t="s">
        <v>505</v>
      </c>
      <c r="B105" s="235" t="s">
        <v>505</v>
      </c>
      <c r="C105" s="235">
        <v>11902</v>
      </c>
      <c r="D105" s="235">
        <v>5362</v>
      </c>
      <c r="E105" s="235">
        <v>4383</v>
      </c>
      <c r="F105" s="235">
        <v>4232</v>
      </c>
      <c r="G105" s="235">
        <v>2482.1</v>
      </c>
      <c r="H105" s="235">
        <v>4.8</v>
      </c>
      <c r="I105" s="235">
        <v>5045</v>
      </c>
      <c r="J105" s="235">
        <v>4065</v>
      </c>
      <c r="K105" s="235">
        <v>430</v>
      </c>
      <c r="L105" s="235">
        <v>290</v>
      </c>
      <c r="M105" s="235">
        <v>135</v>
      </c>
      <c r="N105" s="235">
        <v>30</v>
      </c>
      <c r="O105" s="235">
        <v>85</v>
      </c>
    </row>
    <row r="106" spans="1:15">
      <c r="A106" s="235" t="s">
        <v>506</v>
      </c>
      <c r="B106" s="235" t="s">
        <v>506</v>
      </c>
      <c r="C106" s="235">
        <v>7441</v>
      </c>
      <c r="D106" s="235">
        <v>6574</v>
      </c>
      <c r="E106" s="235">
        <v>2673</v>
      </c>
      <c r="F106" s="235">
        <v>2560</v>
      </c>
      <c r="G106" s="235">
        <v>1056.4000000000001</v>
      </c>
      <c r="H106" s="235">
        <v>7.04</v>
      </c>
      <c r="I106" s="235">
        <v>3105</v>
      </c>
      <c r="J106" s="235">
        <v>2620</v>
      </c>
      <c r="K106" s="235">
        <v>225</v>
      </c>
      <c r="L106" s="235">
        <v>145</v>
      </c>
      <c r="M106" s="235">
        <v>45</v>
      </c>
      <c r="N106" s="235">
        <v>10</v>
      </c>
      <c r="O106" s="235">
        <v>60</v>
      </c>
    </row>
    <row r="107" spans="1:15">
      <c r="A107" s="235" t="s">
        <v>507</v>
      </c>
      <c r="B107" s="235" t="s">
        <v>507</v>
      </c>
      <c r="C107" s="235">
        <v>3820</v>
      </c>
      <c r="D107" s="235">
        <v>3509</v>
      </c>
      <c r="E107" s="235">
        <v>1855</v>
      </c>
      <c r="F107" s="235">
        <v>1804</v>
      </c>
      <c r="G107" s="235">
        <v>4323.7</v>
      </c>
      <c r="H107" s="235">
        <v>0.88</v>
      </c>
      <c r="I107" s="235">
        <v>1660</v>
      </c>
      <c r="J107" s="235">
        <v>1290</v>
      </c>
      <c r="K107" s="235">
        <v>145</v>
      </c>
      <c r="L107" s="235">
        <v>140</v>
      </c>
      <c r="M107" s="235">
        <v>45</v>
      </c>
      <c r="N107" s="235">
        <v>15</v>
      </c>
      <c r="O107" s="235">
        <v>25</v>
      </c>
    </row>
    <row r="108" spans="1:15">
      <c r="A108" s="235" t="s">
        <v>508</v>
      </c>
      <c r="B108" s="235" t="s">
        <v>508</v>
      </c>
      <c r="C108" s="235">
        <v>4130</v>
      </c>
      <c r="D108" s="235">
        <v>4148</v>
      </c>
      <c r="E108" s="235">
        <v>2068</v>
      </c>
      <c r="F108" s="235">
        <v>1989</v>
      </c>
      <c r="G108" s="235">
        <v>3773.1</v>
      </c>
      <c r="H108" s="235">
        <v>1.0900000000000001</v>
      </c>
      <c r="I108" s="235">
        <v>1535</v>
      </c>
      <c r="J108" s="235">
        <v>1060</v>
      </c>
      <c r="K108" s="235">
        <v>85</v>
      </c>
      <c r="L108" s="235">
        <v>185</v>
      </c>
      <c r="M108" s="235">
        <v>80</v>
      </c>
      <c r="N108" s="235">
        <v>50</v>
      </c>
      <c r="O108" s="235">
        <v>65</v>
      </c>
    </row>
    <row r="109" spans="1:15">
      <c r="A109" s="235" t="s">
        <v>509</v>
      </c>
      <c r="B109" s="235" t="s">
        <v>509</v>
      </c>
      <c r="C109" s="235">
        <v>4657</v>
      </c>
      <c r="D109" s="235">
        <v>4464</v>
      </c>
      <c r="E109" s="235">
        <v>2068</v>
      </c>
      <c r="F109" s="235">
        <v>2019</v>
      </c>
      <c r="G109" s="235">
        <v>2759.4</v>
      </c>
      <c r="H109" s="235">
        <v>1.69</v>
      </c>
      <c r="I109" s="235">
        <v>1580</v>
      </c>
      <c r="J109" s="235">
        <v>1250</v>
      </c>
      <c r="K109" s="235">
        <v>100</v>
      </c>
      <c r="L109" s="235">
        <v>140</v>
      </c>
      <c r="M109" s="235">
        <v>60</v>
      </c>
      <c r="N109" s="235">
        <v>0</v>
      </c>
      <c r="O109" s="235">
        <v>30</v>
      </c>
    </row>
    <row r="110" spans="1:15">
      <c r="A110" s="235" t="s">
        <v>510</v>
      </c>
      <c r="B110" s="235" t="s">
        <v>510</v>
      </c>
      <c r="C110" s="235">
        <v>4813</v>
      </c>
      <c r="D110" s="235">
        <v>4897</v>
      </c>
      <c r="E110" s="235">
        <v>1888</v>
      </c>
      <c r="F110" s="235">
        <v>1870</v>
      </c>
      <c r="G110" s="235">
        <v>2269</v>
      </c>
      <c r="H110" s="235">
        <v>2.12</v>
      </c>
      <c r="I110" s="235">
        <v>1775</v>
      </c>
      <c r="J110" s="235">
        <v>1585</v>
      </c>
      <c r="K110" s="235">
        <v>60</v>
      </c>
      <c r="L110" s="235">
        <v>55</v>
      </c>
      <c r="M110" s="235">
        <v>45</v>
      </c>
      <c r="N110" s="235">
        <v>15</v>
      </c>
      <c r="O110" s="235">
        <v>15</v>
      </c>
    </row>
    <row r="111" spans="1:15">
      <c r="A111" s="235" t="s">
        <v>511</v>
      </c>
      <c r="B111" s="235" t="s">
        <v>511</v>
      </c>
      <c r="C111" s="235">
        <v>4300</v>
      </c>
      <c r="D111" s="235">
        <v>4026</v>
      </c>
      <c r="E111" s="235">
        <v>2817</v>
      </c>
      <c r="F111" s="235">
        <v>2703</v>
      </c>
      <c r="G111" s="235">
        <v>5493.1</v>
      </c>
      <c r="H111" s="235">
        <v>0.78</v>
      </c>
      <c r="I111" s="235">
        <v>1275</v>
      </c>
      <c r="J111" s="235">
        <v>985</v>
      </c>
      <c r="K111" s="235">
        <v>85</v>
      </c>
      <c r="L111" s="235">
        <v>115</v>
      </c>
      <c r="M111" s="235">
        <v>60</v>
      </c>
      <c r="N111" s="235">
        <v>15</v>
      </c>
      <c r="O111" s="235">
        <v>25</v>
      </c>
    </row>
    <row r="112" spans="1:15">
      <c r="A112" s="235" t="s">
        <v>512</v>
      </c>
      <c r="B112" s="235" t="s">
        <v>512</v>
      </c>
      <c r="C112" s="235">
        <v>2688</v>
      </c>
      <c r="D112" s="235">
        <v>2691</v>
      </c>
      <c r="E112" s="235">
        <v>989</v>
      </c>
      <c r="F112" s="235">
        <v>976</v>
      </c>
      <c r="G112" s="235">
        <v>3294.1</v>
      </c>
      <c r="H112" s="235">
        <v>0.82</v>
      </c>
      <c r="I112" s="235">
        <v>1005</v>
      </c>
      <c r="J112" s="235">
        <v>790</v>
      </c>
      <c r="K112" s="235">
        <v>110</v>
      </c>
      <c r="L112" s="235">
        <v>55</v>
      </c>
      <c r="M112" s="235">
        <v>35</v>
      </c>
      <c r="N112" s="235">
        <v>0</v>
      </c>
      <c r="O112" s="235">
        <v>20</v>
      </c>
    </row>
    <row r="113" spans="1:15">
      <c r="A113" s="235" t="s">
        <v>513</v>
      </c>
      <c r="B113" s="235" t="s">
        <v>513</v>
      </c>
      <c r="C113" s="235">
        <v>4457</v>
      </c>
      <c r="D113" s="235">
        <v>4622</v>
      </c>
      <c r="E113" s="235">
        <v>1691</v>
      </c>
      <c r="F113" s="235">
        <v>1670</v>
      </c>
      <c r="G113" s="235">
        <v>187.1</v>
      </c>
      <c r="H113" s="235">
        <v>23.82</v>
      </c>
      <c r="I113" s="235">
        <v>1740</v>
      </c>
      <c r="J113" s="235">
        <v>1625</v>
      </c>
      <c r="K113" s="235">
        <v>45</v>
      </c>
      <c r="L113" s="235">
        <v>10</v>
      </c>
      <c r="M113" s="235">
        <v>40</v>
      </c>
      <c r="N113" s="235">
        <v>0</v>
      </c>
      <c r="O113" s="235">
        <v>25</v>
      </c>
    </row>
    <row r="114" spans="1:15">
      <c r="A114" s="235" t="s">
        <v>514</v>
      </c>
      <c r="B114" s="235" t="s">
        <v>514</v>
      </c>
      <c r="C114" s="235">
        <v>5268</v>
      </c>
      <c r="D114" s="235">
        <v>4750</v>
      </c>
      <c r="E114" s="235">
        <v>1813</v>
      </c>
      <c r="F114" s="235">
        <v>1794</v>
      </c>
      <c r="G114" s="235">
        <v>293.2</v>
      </c>
      <c r="H114" s="235">
        <v>17.97</v>
      </c>
      <c r="I114" s="235">
        <v>1955</v>
      </c>
      <c r="J114" s="235">
        <v>1775</v>
      </c>
      <c r="K114" s="235">
        <v>115</v>
      </c>
      <c r="L114" s="235">
        <v>0</v>
      </c>
      <c r="M114" s="235">
        <v>15</v>
      </c>
      <c r="N114" s="235">
        <v>20</v>
      </c>
      <c r="O114" s="235">
        <v>35</v>
      </c>
    </row>
    <row r="115" spans="1:15">
      <c r="A115" s="235" t="s">
        <v>515</v>
      </c>
      <c r="B115" s="235" t="s">
        <v>515</v>
      </c>
      <c r="C115" s="235">
        <v>7343</v>
      </c>
      <c r="D115" s="235">
        <v>7268</v>
      </c>
      <c r="E115" s="235">
        <v>2900</v>
      </c>
      <c r="F115" s="235">
        <v>2812</v>
      </c>
      <c r="G115" s="235">
        <v>55.8</v>
      </c>
      <c r="H115" s="235">
        <v>131.62</v>
      </c>
      <c r="I115" s="235">
        <v>3215</v>
      </c>
      <c r="J115" s="235">
        <v>2975</v>
      </c>
      <c r="K115" s="235">
        <v>150</v>
      </c>
      <c r="L115" s="235">
        <v>15</v>
      </c>
      <c r="M115" s="235">
        <v>30</v>
      </c>
      <c r="N115" s="235">
        <v>0</v>
      </c>
      <c r="O115" s="235">
        <v>45</v>
      </c>
    </row>
    <row r="116" spans="1:15">
      <c r="A116" s="235" t="s">
        <v>516</v>
      </c>
      <c r="B116" s="235" t="s">
        <v>516</v>
      </c>
      <c r="C116" s="235">
        <v>434</v>
      </c>
      <c r="D116" s="235">
        <v>516</v>
      </c>
      <c r="E116" s="235">
        <v>178</v>
      </c>
      <c r="F116" s="235">
        <v>154</v>
      </c>
      <c r="G116" s="235">
        <v>7.9</v>
      </c>
      <c r="H116" s="235">
        <v>54.95</v>
      </c>
      <c r="I116" s="235">
        <v>135</v>
      </c>
      <c r="J116" s="235">
        <v>105</v>
      </c>
      <c r="K116" s="235">
        <v>10</v>
      </c>
      <c r="L116" s="235">
        <v>0</v>
      </c>
      <c r="M116" s="235">
        <v>10</v>
      </c>
      <c r="N116" s="235">
        <v>10</v>
      </c>
      <c r="O116" s="235">
        <v>0</v>
      </c>
    </row>
    <row r="117" spans="1:15">
      <c r="A117" s="235" t="s">
        <v>517</v>
      </c>
      <c r="B117" s="235" t="s">
        <v>517</v>
      </c>
      <c r="C117" s="235">
        <v>4243</v>
      </c>
      <c r="D117" s="235">
        <v>3608</v>
      </c>
      <c r="E117" s="235">
        <v>2820</v>
      </c>
      <c r="F117" s="235">
        <v>1792</v>
      </c>
      <c r="G117" s="235">
        <v>7.3</v>
      </c>
      <c r="H117" s="235">
        <v>579.54999999999995</v>
      </c>
      <c r="I117" s="235">
        <v>1705</v>
      </c>
      <c r="J117" s="235">
        <v>1505</v>
      </c>
      <c r="K117" s="235">
        <v>110</v>
      </c>
      <c r="L117" s="235">
        <v>15</v>
      </c>
      <c r="M117" s="235">
        <v>25</v>
      </c>
      <c r="N117" s="235">
        <v>0</v>
      </c>
      <c r="O117" s="235">
        <v>40</v>
      </c>
    </row>
    <row r="118" spans="1:15">
      <c r="A118" s="235" t="s">
        <v>518</v>
      </c>
      <c r="B118" s="235" t="s">
        <v>518</v>
      </c>
      <c r="C118" s="235">
        <v>8358</v>
      </c>
      <c r="D118" s="235">
        <v>7504</v>
      </c>
      <c r="E118" s="235">
        <v>3416</v>
      </c>
      <c r="F118" s="235">
        <v>3114</v>
      </c>
      <c r="G118" s="235">
        <v>1602.4</v>
      </c>
      <c r="H118" s="235">
        <v>5.22</v>
      </c>
      <c r="I118" s="235">
        <v>2765</v>
      </c>
      <c r="J118" s="235">
        <v>1745</v>
      </c>
      <c r="K118" s="235">
        <v>175</v>
      </c>
      <c r="L118" s="235">
        <v>575</v>
      </c>
      <c r="M118" s="235">
        <v>190</v>
      </c>
      <c r="N118" s="235">
        <v>40</v>
      </c>
      <c r="O118" s="235">
        <v>45</v>
      </c>
    </row>
    <row r="119" spans="1:15">
      <c r="A119" s="235" t="s">
        <v>519</v>
      </c>
      <c r="B119" s="235" t="s">
        <v>519</v>
      </c>
      <c r="C119" s="235">
        <v>6420</v>
      </c>
      <c r="D119" s="235">
        <v>6405</v>
      </c>
      <c r="E119" s="235">
        <v>2502</v>
      </c>
      <c r="F119" s="235">
        <v>2434</v>
      </c>
      <c r="G119" s="235">
        <v>233.4</v>
      </c>
      <c r="H119" s="235">
        <v>27.51</v>
      </c>
      <c r="I119" s="235">
        <v>2330</v>
      </c>
      <c r="J119" s="235">
        <v>1835</v>
      </c>
      <c r="K119" s="235">
        <v>170</v>
      </c>
      <c r="L119" s="235">
        <v>180</v>
      </c>
      <c r="M119" s="235">
        <v>85</v>
      </c>
      <c r="N119" s="235">
        <v>15</v>
      </c>
      <c r="O119" s="235">
        <v>35</v>
      </c>
    </row>
    <row r="120" spans="1:15">
      <c r="A120" s="235" t="s">
        <v>520</v>
      </c>
      <c r="B120" s="235" t="s">
        <v>520</v>
      </c>
      <c r="C120" s="235">
        <v>7128</v>
      </c>
      <c r="D120" s="235">
        <v>7078</v>
      </c>
      <c r="E120" s="235">
        <v>2950</v>
      </c>
      <c r="F120" s="235">
        <v>2770</v>
      </c>
      <c r="G120" s="235">
        <v>3104.3</v>
      </c>
      <c r="H120" s="235">
        <v>2.2999999999999998</v>
      </c>
      <c r="I120" s="235">
        <v>2355</v>
      </c>
      <c r="J120" s="235">
        <v>1695</v>
      </c>
      <c r="K120" s="235">
        <v>260</v>
      </c>
      <c r="L120" s="235">
        <v>280</v>
      </c>
      <c r="M120" s="235">
        <v>75</v>
      </c>
      <c r="N120" s="235">
        <v>10</v>
      </c>
      <c r="O120" s="235">
        <v>30</v>
      </c>
    </row>
    <row r="121" spans="1:15">
      <c r="A121" s="235" t="s">
        <v>524</v>
      </c>
      <c r="B121" s="235" t="s">
        <v>524</v>
      </c>
      <c r="C121" s="235">
        <v>6208</v>
      </c>
      <c r="D121" s="235">
        <v>6265</v>
      </c>
      <c r="E121" s="235">
        <v>2216</v>
      </c>
      <c r="F121" s="235">
        <v>2123</v>
      </c>
      <c r="G121" s="235">
        <v>3290.1</v>
      </c>
      <c r="H121" s="235">
        <v>1.89</v>
      </c>
      <c r="I121" s="235">
        <v>2255</v>
      </c>
      <c r="J121" s="235">
        <v>1735</v>
      </c>
      <c r="K121" s="235">
        <v>200</v>
      </c>
      <c r="L121" s="235">
        <v>160</v>
      </c>
      <c r="M121" s="235">
        <v>95</v>
      </c>
      <c r="N121" s="235">
        <v>10</v>
      </c>
      <c r="O121" s="235">
        <v>55</v>
      </c>
    </row>
    <row r="122" spans="1:15">
      <c r="A122" s="235" t="s">
        <v>525</v>
      </c>
      <c r="B122" s="235" t="s">
        <v>525</v>
      </c>
      <c r="C122" s="235">
        <v>6893</v>
      </c>
      <c r="D122" s="235">
        <v>6372</v>
      </c>
      <c r="E122" s="235">
        <v>2521</v>
      </c>
      <c r="F122" s="235">
        <v>2339</v>
      </c>
      <c r="G122" s="235">
        <v>1815.5</v>
      </c>
      <c r="H122" s="235">
        <v>3.8</v>
      </c>
      <c r="I122" s="235">
        <v>2515</v>
      </c>
      <c r="J122" s="235">
        <v>2140</v>
      </c>
      <c r="K122" s="235">
        <v>175</v>
      </c>
      <c r="L122" s="235">
        <v>100</v>
      </c>
      <c r="M122" s="235">
        <v>40</v>
      </c>
      <c r="N122" s="235">
        <v>0</v>
      </c>
      <c r="O122" s="235">
        <v>60</v>
      </c>
    </row>
    <row r="123" spans="1:15">
      <c r="A123" s="235" t="s">
        <v>526</v>
      </c>
      <c r="B123" s="235" t="s">
        <v>526</v>
      </c>
      <c r="C123" s="235">
        <v>7336</v>
      </c>
      <c r="D123" s="235">
        <v>4824</v>
      </c>
      <c r="E123" s="235">
        <v>2241</v>
      </c>
      <c r="F123" s="235">
        <v>2114</v>
      </c>
      <c r="G123" s="235">
        <v>1826.4</v>
      </c>
      <c r="H123" s="235">
        <v>4.0199999999999996</v>
      </c>
      <c r="I123" s="235">
        <v>2925</v>
      </c>
      <c r="J123" s="235">
        <v>2385</v>
      </c>
      <c r="K123" s="235">
        <v>275</v>
      </c>
      <c r="L123" s="235">
        <v>170</v>
      </c>
      <c r="M123" s="235">
        <v>20</v>
      </c>
      <c r="N123" s="235">
        <v>10</v>
      </c>
      <c r="O123" s="235">
        <v>70</v>
      </c>
    </row>
    <row r="124" spans="1:15">
      <c r="A124" s="235" t="s">
        <v>527</v>
      </c>
      <c r="B124" s="235" t="s">
        <v>527</v>
      </c>
      <c r="C124" s="235">
        <v>11365</v>
      </c>
      <c r="D124" s="235">
        <v>3004</v>
      </c>
      <c r="E124" s="235">
        <v>3801</v>
      </c>
      <c r="F124" s="235">
        <v>3642</v>
      </c>
      <c r="G124" s="235">
        <v>1695.3</v>
      </c>
      <c r="H124" s="235">
        <v>6.7</v>
      </c>
      <c r="I124" s="235">
        <v>4485</v>
      </c>
      <c r="J124" s="235">
        <v>3725</v>
      </c>
      <c r="K124" s="235">
        <v>365</v>
      </c>
      <c r="L124" s="235">
        <v>205</v>
      </c>
      <c r="M124" s="235">
        <v>55</v>
      </c>
      <c r="N124" s="235">
        <v>0</v>
      </c>
      <c r="O124" s="235">
        <v>135</v>
      </c>
    </row>
    <row r="125" spans="1:15">
      <c r="A125" s="235" t="s">
        <v>521</v>
      </c>
      <c r="B125" s="235" t="s">
        <v>521</v>
      </c>
      <c r="C125" s="235">
        <v>4567</v>
      </c>
      <c r="D125" s="235">
        <v>4386</v>
      </c>
      <c r="E125" s="235">
        <v>1577</v>
      </c>
      <c r="F125" s="235">
        <v>1552</v>
      </c>
      <c r="G125" s="235">
        <v>2811.7</v>
      </c>
      <c r="H125" s="235">
        <v>1.62</v>
      </c>
      <c r="I125" s="235">
        <v>1855</v>
      </c>
      <c r="J125" s="235">
        <v>1490</v>
      </c>
      <c r="K125" s="235">
        <v>115</v>
      </c>
      <c r="L125" s="235">
        <v>115</v>
      </c>
      <c r="M125" s="235">
        <v>70</v>
      </c>
      <c r="N125" s="235">
        <v>15</v>
      </c>
      <c r="O125" s="235">
        <v>40</v>
      </c>
    </row>
    <row r="126" spans="1:15">
      <c r="A126" s="235" t="s">
        <v>522</v>
      </c>
      <c r="B126" s="235" t="s">
        <v>522</v>
      </c>
      <c r="C126" s="235">
        <v>4504</v>
      </c>
      <c r="D126" s="235">
        <v>4678</v>
      </c>
      <c r="E126" s="235">
        <v>1498</v>
      </c>
      <c r="F126" s="235">
        <v>1482</v>
      </c>
      <c r="G126" s="235">
        <v>2697.7</v>
      </c>
      <c r="H126" s="235">
        <v>1.67</v>
      </c>
      <c r="I126" s="235">
        <v>1960</v>
      </c>
      <c r="J126" s="235">
        <v>1650</v>
      </c>
      <c r="K126" s="235">
        <v>145</v>
      </c>
      <c r="L126" s="235">
        <v>70</v>
      </c>
      <c r="M126" s="235">
        <v>50</v>
      </c>
      <c r="N126" s="235">
        <v>15</v>
      </c>
      <c r="O126" s="235">
        <v>35</v>
      </c>
    </row>
    <row r="127" spans="1:15">
      <c r="A127" s="235" t="s">
        <v>523</v>
      </c>
      <c r="B127" s="235" t="s">
        <v>523</v>
      </c>
      <c r="C127" s="235">
        <v>2795</v>
      </c>
      <c r="D127" s="235">
        <v>3016</v>
      </c>
      <c r="E127" s="235">
        <v>985</v>
      </c>
      <c r="F127" s="235">
        <v>975</v>
      </c>
      <c r="G127" s="235">
        <v>1847.7</v>
      </c>
      <c r="H127" s="235">
        <v>1.51</v>
      </c>
      <c r="I127" s="235">
        <v>1010</v>
      </c>
      <c r="J127" s="235">
        <v>895</v>
      </c>
      <c r="K127" s="235">
        <v>45</v>
      </c>
      <c r="L127" s="235">
        <v>35</v>
      </c>
      <c r="M127" s="235">
        <v>0</v>
      </c>
      <c r="N127" s="235">
        <v>0</v>
      </c>
      <c r="O127" s="235">
        <v>25</v>
      </c>
    </row>
    <row r="128" spans="1:15">
      <c r="A128" s="235" t="s">
        <v>528</v>
      </c>
      <c r="B128" s="235" t="s">
        <v>528</v>
      </c>
      <c r="C128" s="235">
        <v>4761</v>
      </c>
      <c r="D128" s="235">
        <v>4277</v>
      </c>
      <c r="E128" s="235">
        <v>2264</v>
      </c>
      <c r="F128" s="235">
        <v>2115</v>
      </c>
      <c r="G128" s="235">
        <v>4206.6000000000004</v>
      </c>
      <c r="H128" s="235">
        <v>1.1299999999999999</v>
      </c>
      <c r="I128" s="235">
        <v>1880</v>
      </c>
      <c r="J128" s="235">
        <v>950</v>
      </c>
      <c r="K128" s="235">
        <v>105</v>
      </c>
      <c r="L128" s="235">
        <v>690</v>
      </c>
      <c r="M128" s="235">
        <v>75</v>
      </c>
      <c r="N128" s="235">
        <v>15</v>
      </c>
      <c r="O128" s="235">
        <v>40</v>
      </c>
    </row>
    <row r="129" spans="1:15">
      <c r="A129" s="235" t="s">
        <v>529</v>
      </c>
      <c r="B129" s="235" t="s">
        <v>529</v>
      </c>
      <c r="C129" s="235">
        <v>6304</v>
      </c>
      <c r="D129" s="235">
        <v>5907</v>
      </c>
      <c r="E129" s="235">
        <v>2327</v>
      </c>
      <c r="F129" s="235">
        <v>2280</v>
      </c>
      <c r="G129" s="235">
        <v>1129.0999999999999</v>
      </c>
      <c r="H129" s="235">
        <v>5.58</v>
      </c>
      <c r="I129" s="235">
        <v>2460</v>
      </c>
      <c r="J129" s="235">
        <v>1825</v>
      </c>
      <c r="K129" s="235">
        <v>235</v>
      </c>
      <c r="L129" s="235">
        <v>245</v>
      </c>
      <c r="M129" s="235">
        <v>75</v>
      </c>
      <c r="N129" s="235">
        <v>35</v>
      </c>
      <c r="O129" s="235">
        <v>45</v>
      </c>
    </row>
    <row r="130" spans="1:15">
      <c r="A130" s="235" t="s">
        <v>530</v>
      </c>
      <c r="B130" s="235" t="s">
        <v>530</v>
      </c>
      <c r="C130" s="235">
        <v>7130</v>
      </c>
      <c r="D130" s="235">
        <v>6405</v>
      </c>
      <c r="E130" s="235">
        <v>3513</v>
      </c>
      <c r="F130" s="235">
        <v>3227</v>
      </c>
      <c r="G130" s="235">
        <v>3202</v>
      </c>
      <c r="H130" s="235">
        <v>2.23</v>
      </c>
      <c r="I130" s="235">
        <v>3020</v>
      </c>
      <c r="J130" s="235">
        <v>1825</v>
      </c>
      <c r="K130" s="235">
        <v>155</v>
      </c>
      <c r="L130" s="235">
        <v>725</v>
      </c>
      <c r="M130" s="235">
        <v>200</v>
      </c>
      <c r="N130" s="235">
        <v>50</v>
      </c>
      <c r="O130" s="235">
        <v>70</v>
      </c>
    </row>
    <row r="131" spans="1:15">
      <c r="A131" s="235" t="s">
        <v>531</v>
      </c>
      <c r="B131" s="235" t="s">
        <v>531</v>
      </c>
      <c r="C131" s="235">
        <v>2277</v>
      </c>
      <c r="D131" s="235">
        <v>2300</v>
      </c>
      <c r="E131" s="235">
        <v>941</v>
      </c>
      <c r="F131" s="235">
        <v>906</v>
      </c>
      <c r="G131" s="235">
        <v>1022.2</v>
      </c>
      <c r="H131" s="235">
        <v>2.23</v>
      </c>
      <c r="I131" s="235">
        <v>910</v>
      </c>
      <c r="J131" s="235">
        <v>645</v>
      </c>
      <c r="K131" s="235">
        <v>75</v>
      </c>
      <c r="L131" s="235">
        <v>105</v>
      </c>
      <c r="M131" s="235">
        <v>50</v>
      </c>
      <c r="N131" s="235">
        <v>10</v>
      </c>
      <c r="O131" s="235">
        <v>25</v>
      </c>
    </row>
    <row r="132" spans="1:15">
      <c r="A132" s="235" t="s">
        <v>532</v>
      </c>
      <c r="B132" s="235" t="s">
        <v>532</v>
      </c>
      <c r="C132" s="235">
        <v>3619</v>
      </c>
      <c r="D132" s="235">
        <v>3784</v>
      </c>
      <c r="E132" s="235">
        <v>1569</v>
      </c>
      <c r="F132" s="235">
        <v>1516</v>
      </c>
      <c r="G132" s="235">
        <v>1618.4</v>
      </c>
      <c r="H132" s="235">
        <v>2.2400000000000002</v>
      </c>
      <c r="I132" s="235">
        <v>1395</v>
      </c>
      <c r="J132" s="235">
        <v>1125</v>
      </c>
      <c r="K132" s="235">
        <v>75</v>
      </c>
      <c r="L132" s="235">
        <v>70</v>
      </c>
      <c r="M132" s="235">
        <v>40</v>
      </c>
      <c r="N132" s="235">
        <v>45</v>
      </c>
      <c r="O132" s="235">
        <v>40</v>
      </c>
    </row>
    <row r="133" spans="1:15">
      <c r="A133" s="235" t="s">
        <v>533</v>
      </c>
      <c r="B133" s="235" t="s">
        <v>533</v>
      </c>
      <c r="C133" s="235">
        <v>6345</v>
      </c>
      <c r="D133" s="235">
        <v>6847</v>
      </c>
      <c r="E133" s="235">
        <v>2708</v>
      </c>
      <c r="F133" s="235">
        <v>2624</v>
      </c>
      <c r="G133" s="235">
        <v>866.6</v>
      </c>
      <c r="H133" s="235">
        <v>7.32</v>
      </c>
      <c r="I133" s="235">
        <v>2020</v>
      </c>
      <c r="J133" s="235">
        <v>1785</v>
      </c>
      <c r="K133" s="235">
        <v>85</v>
      </c>
      <c r="L133" s="235">
        <v>40</v>
      </c>
      <c r="M133" s="235">
        <v>45</v>
      </c>
      <c r="N133" s="235">
        <v>10</v>
      </c>
      <c r="O133" s="235">
        <v>60</v>
      </c>
    </row>
    <row r="134" spans="1:15">
      <c r="A134" s="235" t="s">
        <v>534</v>
      </c>
      <c r="B134" s="235" t="s">
        <v>534</v>
      </c>
      <c r="C134" s="235">
        <v>7663</v>
      </c>
      <c r="D134" s="235">
        <v>5798</v>
      </c>
      <c r="E134" s="235">
        <v>3790</v>
      </c>
      <c r="F134" s="235">
        <v>3551</v>
      </c>
      <c r="G134" s="235">
        <v>901.3</v>
      </c>
      <c r="H134" s="235">
        <v>8.5</v>
      </c>
      <c r="I134" s="235">
        <v>2765</v>
      </c>
      <c r="J134" s="235">
        <v>2255</v>
      </c>
      <c r="K134" s="235">
        <v>275</v>
      </c>
      <c r="L134" s="235">
        <v>95</v>
      </c>
      <c r="M134" s="235">
        <v>75</v>
      </c>
      <c r="N134" s="235">
        <v>25</v>
      </c>
      <c r="O134" s="235">
        <v>35</v>
      </c>
    </row>
    <row r="135" spans="1:15">
      <c r="A135" s="235" t="s">
        <v>535</v>
      </c>
      <c r="B135" s="235" t="s">
        <v>535</v>
      </c>
      <c r="C135" s="235">
        <v>5494</v>
      </c>
      <c r="D135" s="235">
        <v>5838</v>
      </c>
      <c r="E135" s="235">
        <v>1897</v>
      </c>
      <c r="F135" s="235">
        <v>1881</v>
      </c>
      <c r="G135" s="235">
        <v>2471.6999999999998</v>
      </c>
      <c r="H135" s="235">
        <v>2.2200000000000002</v>
      </c>
      <c r="I135" s="235">
        <v>1870</v>
      </c>
      <c r="J135" s="235">
        <v>1585</v>
      </c>
      <c r="K135" s="235">
        <v>130</v>
      </c>
      <c r="L135" s="235">
        <v>45</v>
      </c>
      <c r="M135" s="235">
        <v>60</v>
      </c>
      <c r="N135" s="235">
        <v>30</v>
      </c>
      <c r="O135" s="235">
        <v>20</v>
      </c>
    </row>
    <row r="136" spans="1:15">
      <c r="A136" s="235" t="s">
        <v>536</v>
      </c>
      <c r="B136" s="235" t="s">
        <v>536</v>
      </c>
      <c r="C136" s="235">
        <v>1906</v>
      </c>
      <c r="D136" s="235">
        <v>1850</v>
      </c>
      <c r="E136" s="235">
        <v>754</v>
      </c>
      <c r="F136" s="235">
        <v>739</v>
      </c>
      <c r="G136" s="235">
        <v>1947.3</v>
      </c>
      <c r="H136" s="235">
        <v>0.98</v>
      </c>
      <c r="I136" s="235">
        <v>645</v>
      </c>
      <c r="J136" s="235">
        <v>550</v>
      </c>
      <c r="K136" s="235">
        <v>45</v>
      </c>
      <c r="L136" s="235">
        <v>15</v>
      </c>
      <c r="M136" s="235">
        <v>20</v>
      </c>
      <c r="N136" s="235">
        <v>0</v>
      </c>
      <c r="O136" s="235">
        <v>15</v>
      </c>
    </row>
    <row r="137" spans="1:15">
      <c r="A137" s="235" t="s">
        <v>537</v>
      </c>
      <c r="B137" s="235" t="s">
        <v>537</v>
      </c>
      <c r="C137" s="235">
        <v>7209</v>
      </c>
      <c r="D137" s="235">
        <v>5895</v>
      </c>
      <c r="E137" s="235">
        <v>2852</v>
      </c>
      <c r="F137" s="235">
        <v>2782</v>
      </c>
      <c r="G137" s="235">
        <v>2273.9</v>
      </c>
      <c r="H137" s="235">
        <v>3.17</v>
      </c>
      <c r="I137" s="235">
        <v>2920</v>
      </c>
      <c r="J137" s="235">
        <v>2440</v>
      </c>
      <c r="K137" s="235">
        <v>200</v>
      </c>
      <c r="L137" s="235">
        <v>160</v>
      </c>
      <c r="M137" s="235">
        <v>65</v>
      </c>
      <c r="N137" s="235">
        <v>20</v>
      </c>
      <c r="O137" s="235">
        <v>40</v>
      </c>
    </row>
    <row r="138" spans="1:15">
      <c r="A138" s="235" t="s">
        <v>538</v>
      </c>
      <c r="B138" s="235" t="s">
        <v>538</v>
      </c>
      <c r="C138" s="235">
        <v>4331</v>
      </c>
      <c r="D138" s="235">
        <v>3579</v>
      </c>
      <c r="E138" s="235">
        <v>1342</v>
      </c>
      <c r="F138" s="235">
        <v>1307</v>
      </c>
      <c r="G138" s="235">
        <v>40.299999999999997</v>
      </c>
      <c r="H138" s="235">
        <v>107.53</v>
      </c>
      <c r="I138" s="235">
        <v>1420</v>
      </c>
      <c r="J138" s="235">
        <v>1275</v>
      </c>
      <c r="K138" s="235">
        <v>75</v>
      </c>
      <c r="L138" s="235">
        <v>15</v>
      </c>
      <c r="M138" s="235">
        <v>40</v>
      </c>
      <c r="N138" s="235">
        <v>0</v>
      </c>
      <c r="O138" s="235">
        <v>15</v>
      </c>
    </row>
    <row r="139" spans="1:15">
      <c r="A139" s="235" t="s">
        <v>539</v>
      </c>
      <c r="B139" s="235" t="s">
        <v>539</v>
      </c>
      <c r="C139" s="235">
        <v>724</v>
      </c>
      <c r="D139" s="235">
        <v>667</v>
      </c>
      <c r="E139" s="235">
        <v>240</v>
      </c>
      <c r="F139" s="235">
        <v>234</v>
      </c>
      <c r="G139" s="235">
        <v>27.5</v>
      </c>
      <c r="H139" s="235">
        <v>26.32</v>
      </c>
      <c r="I139" s="235">
        <v>325</v>
      </c>
      <c r="J139" s="235">
        <v>295</v>
      </c>
      <c r="K139" s="235">
        <v>20</v>
      </c>
      <c r="L139" s="235">
        <v>0</v>
      </c>
      <c r="M139" s="235">
        <v>0</v>
      </c>
      <c r="N139" s="235">
        <v>0</v>
      </c>
      <c r="O139" s="235">
        <v>10</v>
      </c>
    </row>
    <row r="140" spans="1:15">
      <c r="A140" s="235" t="s">
        <v>540</v>
      </c>
      <c r="B140" s="235" t="s">
        <v>540</v>
      </c>
      <c r="C140" s="235">
        <v>3831</v>
      </c>
      <c r="D140" s="235">
        <v>3819</v>
      </c>
      <c r="E140" s="235">
        <v>1515</v>
      </c>
      <c r="F140" s="235">
        <v>1503</v>
      </c>
      <c r="G140" s="235">
        <v>1101.8</v>
      </c>
      <c r="H140" s="235">
        <v>3.48</v>
      </c>
      <c r="I140" s="235">
        <v>1575</v>
      </c>
      <c r="J140" s="235">
        <v>1390</v>
      </c>
      <c r="K140" s="235">
        <v>90</v>
      </c>
      <c r="L140" s="235">
        <v>15</v>
      </c>
      <c r="M140" s="235">
        <v>25</v>
      </c>
      <c r="N140" s="235">
        <v>20</v>
      </c>
      <c r="O140" s="235">
        <v>35</v>
      </c>
    </row>
    <row r="141" spans="1:15">
      <c r="A141" s="235" t="s">
        <v>541</v>
      </c>
      <c r="B141" s="235" t="s">
        <v>541</v>
      </c>
      <c r="C141" s="235">
        <v>3179</v>
      </c>
      <c r="D141" s="235">
        <v>3202</v>
      </c>
      <c r="E141" s="235">
        <v>1348</v>
      </c>
      <c r="F141" s="235">
        <v>1308</v>
      </c>
      <c r="G141" s="235">
        <v>1178.2</v>
      </c>
      <c r="H141" s="235">
        <v>2.7</v>
      </c>
      <c r="I141" s="235">
        <v>1000</v>
      </c>
      <c r="J141" s="235">
        <v>825</v>
      </c>
      <c r="K141" s="235">
        <v>75</v>
      </c>
      <c r="L141" s="235">
        <v>50</v>
      </c>
      <c r="M141" s="235">
        <v>20</v>
      </c>
      <c r="N141" s="235">
        <v>10</v>
      </c>
      <c r="O141" s="235">
        <v>20</v>
      </c>
    </row>
    <row r="142" spans="1:15">
      <c r="A142" s="235" t="s">
        <v>542</v>
      </c>
      <c r="B142" s="235" t="s">
        <v>542</v>
      </c>
      <c r="C142" s="235">
        <v>4865</v>
      </c>
      <c r="D142" s="235">
        <v>4948</v>
      </c>
      <c r="E142" s="235">
        <v>2152</v>
      </c>
      <c r="F142" s="235">
        <v>2081</v>
      </c>
      <c r="G142" s="235">
        <v>1764.2</v>
      </c>
      <c r="H142" s="235">
        <v>2.76</v>
      </c>
      <c r="I142" s="235">
        <v>1785</v>
      </c>
      <c r="J142" s="235">
        <v>1495</v>
      </c>
      <c r="K142" s="235">
        <v>95</v>
      </c>
      <c r="L142" s="235">
        <v>50</v>
      </c>
      <c r="M142" s="235">
        <v>60</v>
      </c>
      <c r="N142" s="235">
        <v>40</v>
      </c>
      <c r="O142" s="235">
        <v>45</v>
      </c>
    </row>
    <row r="143" spans="1:15">
      <c r="A143" s="235" t="s">
        <v>543</v>
      </c>
      <c r="B143" s="235" t="s">
        <v>543</v>
      </c>
      <c r="C143" s="235">
        <v>4770</v>
      </c>
      <c r="D143" s="235">
        <v>4966</v>
      </c>
      <c r="E143" s="235">
        <v>1984</v>
      </c>
      <c r="F143" s="235">
        <v>1959</v>
      </c>
      <c r="G143" s="235">
        <v>1744.5</v>
      </c>
      <c r="H143" s="235">
        <v>2.73</v>
      </c>
      <c r="I143" s="235">
        <v>1690</v>
      </c>
      <c r="J143" s="235">
        <v>1470</v>
      </c>
      <c r="K143" s="235">
        <v>85</v>
      </c>
      <c r="L143" s="235">
        <v>45</v>
      </c>
      <c r="M143" s="235">
        <v>30</v>
      </c>
      <c r="N143" s="235">
        <v>15</v>
      </c>
      <c r="O143" s="235">
        <v>50</v>
      </c>
    </row>
    <row r="144" spans="1:15">
      <c r="A144" s="235" t="s">
        <v>544</v>
      </c>
      <c r="B144" s="235" t="s">
        <v>544</v>
      </c>
      <c r="C144" s="235">
        <v>1965</v>
      </c>
      <c r="D144" s="235">
        <v>1983</v>
      </c>
      <c r="E144" s="235">
        <v>1026</v>
      </c>
      <c r="F144" s="235">
        <v>995</v>
      </c>
      <c r="G144" s="235">
        <v>2702.5</v>
      </c>
      <c r="H144" s="235">
        <v>0.73</v>
      </c>
      <c r="I144" s="235">
        <v>770</v>
      </c>
      <c r="J144" s="235">
        <v>500</v>
      </c>
      <c r="K144" s="235">
        <v>50</v>
      </c>
      <c r="L144" s="235">
        <v>150</v>
      </c>
      <c r="M144" s="235">
        <v>35</v>
      </c>
      <c r="N144" s="235">
        <v>20</v>
      </c>
      <c r="O144" s="235">
        <v>25</v>
      </c>
    </row>
    <row r="145" spans="1:15">
      <c r="A145" s="235" t="s">
        <v>545</v>
      </c>
      <c r="B145" s="235" t="s">
        <v>545</v>
      </c>
      <c r="C145" s="235">
        <v>6188</v>
      </c>
      <c r="D145" s="235">
        <v>5652</v>
      </c>
      <c r="E145" s="235">
        <v>2822</v>
      </c>
      <c r="F145" s="235">
        <v>2662</v>
      </c>
      <c r="G145" s="235">
        <v>3877.2</v>
      </c>
      <c r="H145" s="235">
        <v>1.6</v>
      </c>
      <c r="I145" s="235">
        <v>2845</v>
      </c>
      <c r="J145" s="235">
        <v>2005</v>
      </c>
      <c r="K145" s="235">
        <v>250</v>
      </c>
      <c r="L145" s="235">
        <v>320</v>
      </c>
      <c r="M145" s="235">
        <v>175</v>
      </c>
      <c r="N145" s="235">
        <v>45</v>
      </c>
      <c r="O145" s="235">
        <v>55</v>
      </c>
    </row>
    <row r="146" spans="1:15">
      <c r="A146" s="235" t="s">
        <v>546</v>
      </c>
      <c r="B146" s="235" t="s">
        <v>546</v>
      </c>
      <c r="C146" s="235">
        <v>1002</v>
      </c>
      <c r="D146" s="235">
        <v>923</v>
      </c>
      <c r="E146" s="235">
        <v>427</v>
      </c>
      <c r="F146" s="235">
        <v>410</v>
      </c>
      <c r="G146" s="235">
        <v>982.6</v>
      </c>
      <c r="H146" s="235">
        <v>1.02</v>
      </c>
      <c r="I146" s="235">
        <v>465</v>
      </c>
      <c r="J146" s="235">
        <v>345</v>
      </c>
      <c r="K146" s="235">
        <v>50</v>
      </c>
      <c r="L146" s="235">
        <v>30</v>
      </c>
      <c r="M146" s="235">
        <v>25</v>
      </c>
      <c r="N146" s="235">
        <v>0</v>
      </c>
      <c r="O146" s="235">
        <v>0</v>
      </c>
    </row>
    <row r="147" spans="1:15">
      <c r="A147" s="235" t="s">
        <v>547</v>
      </c>
      <c r="B147" s="235" t="s">
        <v>547</v>
      </c>
      <c r="C147" s="235">
        <v>4107</v>
      </c>
      <c r="D147" s="235">
        <v>4315</v>
      </c>
      <c r="E147" s="235">
        <v>1740</v>
      </c>
      <c r="F147" s="235">
        <v>1679</v>
      </c>
      <c r="G147" s="235">
        <v>2391.1</v>
      </c>
      <c r="H147" s="235">
        <v>1.72</v>
      </c>
      <c r="I147" s="235">
        <v>1660</v>
      </c>
      <c r="J147" s="235">
        <v>1280</v>
      </c>
      <c r="K147" s="235">
        <v>150</v>
      </c>
      <c r="L147" s="235">
        <v>90</v>
      </c>
      <c r="M147" s="235">
        <v>80</v>
      </c>
      <c r="N147" s="235">
        <v>45</v>
      </c>
      <c r="O147" s="235">
        <v>25</v>
      </c>
    </row>
    <row r="148" spans="1:15">
      <c r="A148" s="235" t="s">
        <v>548</v>
      </c>
      <c r="B148" s="235" t="s">
        <v>548</v>
      </c>
      <c r="C148" s="235">
        <v>3846</v>
      </c>
      <c r="D148" s="235">
        <v>3833</v>
      </c>
      <c r="E148" s="235">
        <v>1954</v>
      </c>
      <c r="F148" s="235">
        <v>1859</v>
      </c>
      <c r="G148" s="235">
        <v>3782.8</v>
      </c>
      <c r="H148" s="235">
        <v>1.02</v>
      </c>
      <c r="I148" s="235">
        <v>1570</v>
      </c>
      <c r="J148" s="235">
        <v>1000</v>
      </c>
      <c r="K148" s="235">
        <v>120</v>
      </c>
      <c r="L148" s="235">
        <v>280</v>
      </c>
      <c r="M148" s="235">
        <v>105</v>
      </c>
      <c r="N148" s="235">
        <v>35</v>
      </c>
      <c r="O148" s="235">
        <v>25</v>
      </c>
    </row>
    <row r="149" spans="1:15">
      <c r="A149" s="235" t="s">
        <v>549</v>
      </c>
      <c r="B149" s="235" t="s">
        <v>549</v>
      </c>
      <c r="C149" s="235">
        <v>4098</v>
      </c>
      <c r="D149" s="235">
        <v>4012</v>
      </c>
      <c r="E149" s="235">
        <v>1750</v>
      </c>
      <c r="F149" s="235">
        <v>1724</v>
      </c>
      <c r="G149" s="235">
        <v>2921.9</v>
      </c>
      <c r="H149" s="235">
        <v>1.4</v>
      </c>
      <c r="I149" s="235">
        <v>1655</v>
      </c>
      <c r="J149" s="235">
        <v>1320</v>
      </c>
      <c r="K149" s="235">
        <v>140</v>
      </c>
      <c r="L149" s="235">
        <v>90</v>
      </c>
      <c r="M149" s="235">
        <v>75</v>
      </c>
      <c r="N149" s="235">
        <v>30</v>
      </c>
      <c r="O149" s="235">
        <v>15</v>
      </c>
    </row>
    <row r="150" spans="1:15">
      <c r="A150" s="235" t="s">
        <v>550</v>
      </c>
      <c r="B150" s="235" t="s">
        <v>550</v>
      </c>
      <c r="C150" s="235">
        <v>7382</v>
      </c>
      <c r="D150" s="235">
        <v>7174</v>
      </c>
      <c r="E150" s="235">
        <v>3506</v>
      </c>
      <c r="F150" s="235">
        <v>3366</v>
      </c>
      <c r="G150" s="235">
        <v>1735.4</v>
      </c>
      <c r="H150" s="235">
        <v>4.25</v>
      </c>
      <c r="I150" s="235">
        <v>2685</v>
      </c>
      <c r="J150" s="235">
        <v>1980</v>
      </c>
      <c r="K150" s="235">
        <v>205</v>
      </c>
      <c r="L150" s="235">
        <v>240</v>
      </c>
      <c r="M150" s="235">
        <v>190</v>
      </c>
      <c r="N150" s="235">
        <v>20</v>
      </c>
      <c r="O150" s="235">
        <v>50</v>
      </c>
    </row>
    <row r="151" spans="1:15">
      <c r="A151" s="235" t="s">
        <v>551</v>
      </c>
      <c r="B151" s="235" t="s">
        <v>551</v>
      </c>
      <c r="C151" s="235">
        <v>3139</v>
      </c>
      <c r="D151" s="235">
        <v>3121</v>
      </c>
      <c r="E151" s="235">
        <v>1569</v>
      </c>
      <c r="F151" s="235">
        <v>1536</v>
      </c>
      <c r="G151" s="235">
        <v>1628.9</v>
      </c>
      <c r="H151" s="235">
        <v>1.93</v>
      </c>
      <c r="I151" s="235">
        <v>1100</v>
      </c>
      <c r="J151" s="235">
        <v>890</v>
      </c>
      <c r="K151" s="235">
        <v>50</v>
      </c>
      <c r="L151" s="235">
        <v>65</v>
      </c>
      <c r="M151" s="235">
        <v>60</v>
      </c>
      <c r="N151" s="235">
        <v>25</v>
      </c>
      <c r="O151" s="235">
        <v>15</v>
      </c>
    </row>
    <row r="152" spans="1:15">
      <c r="A152" s="235" t="s">
        <v>552</v>
      </c>
      <c r="B152" s="235" t="s">
        <v>552</v>
      </c>
      <c r="C152" s="235">
        <v>3132</v>
      </c>
      <c r="D152" s="235">
        <v>3164</v>
      </c>
      <c r="E152" s="235">
        <v>1177</v>
      </c>
      <c r="F152" s="235">
        <v>1166</v>
      </c>
      <c r="G152" s="235">
        <v>2877.6</v>
      </c>
      <c r="H152" s="235">
        <v>1.0900000000000001</v>
      </c>
      <c r="I152" s="235">
        <v>1240</v>
      </c>
      <c r="J152" s="235">
        <v>1080</v>
      </c>
      <c r="K152" s="235">
        <v>60</v>
      </c>
      <c r="L152" s="235">
        <v>40</v>
      </c>
      <c r="M152" s="235">
        <v>15</v>
      </c>
      <c r="N152" s="235">
        <v>10</v>
      </c>
      <c r="O152" s="235">
        <v>35</v>
      </c>
    </row>
    <row r="153" spans="1:15">
      <c r="A153" s="235" t="s">
        <v>553</v>
      </c>
      <c r="B153" s="235" t="s">
        <v>553</v>
      </c>
      <c r="C153" s="235">
        <v>2584</v>
      </c>
      <c r="D153" s="235">
        <v>2581</v>
      </c>
      <c r="E153" s="235">
        <v>1058</v>
      </c>
      <c r="F153" s="235">
        <v>1048</v>
      </c>
      <c r="G153" s="235">
        <v>2411.6</v>
      </c>
      <c r="H153" s="235">
        <v>1.07</v>
      </c>
      <c r="I153" s="235">
        <v>990</v>
      </c>
      <c r="J153" s="235">
        <v>770</v>
      </c>
      <c r="K153" s="235">
        <v>90</v>
      </c>
      <c r="L153" s="235">
        <v>75</v>
      </c>
      <c r="M153" s="235">
        <v>30</v>
      </c>
      <c r="N153" s="235">
        <v>0</v>
      </c>
      <c r="O153" s="235">
        <v>20</v>
      </c>
    </row>
    <row r="154" spans="1:15">
      <c r="A154" s="235" t="s">
        <v>554</v>
      </c>
      <c r="B154" s="235" t="s">
        <v>554</v>
      </c>
      <c r="C154" s="235">
        <v>2106</v>
      </c>
      <c r="D154" s="235">
        <v>2149</v>
      </c>
      <c r="E154" s="235">
        <v>924</v>
      </c>
      <c r="F154" s="235">
        <v>903</v>
      </c>
      <c r="G154" s="235">
        <v>1367.5</v>
      </c>
      <c r="H154" s="235">
        <v>1.54</v>
      </c>
      <c r="I154" s="235">
        <v>860</v>
      </c>
      <c r="J154" s="235">
        <v>680</v>
      </c>
      <c r="K154" s="235">
        <v>90</v>
      </c>
      <c r="L154" s="235">
        <v>45</v>
      </c>
      <c r="M154" s="235">
        <v>15</v>
      </c>
      <c r="N154" s="235">
        <v>10</v>
      </c>
      <c r="O154" s="235">
        <v>25</v>
      </c>
    </row>
    <row r="155" spans="1:15">
      <c r="A155" s="235" t="s">
        <v>555</v>
      </c>
      <c r="B155" s="235" t="s">
        <v>555</v>
      </c>
      <c r="C155" s="235">
        <v>3473</v>
      </c>
      <c r="D155" s="235">
        <v>3341</v>
      </c>
      <c r="E155" s="235">
        <v>1352</v>
      </c>
      <c r="F155" s="235">
        <v>1337</v>
      </c>
      <c r="G155" s="235">
        <v>183.7</v>
      </c>
      <c r="H155" s="235">
        <v>18.91</v>
      </c>
      <c r="I155" s="235">
        <v>1365</v>
      </c>
      <c r="J155" s="235">
        <v>1150</v>
      </c>
      <c r="K155" s="235">
        <v>95</v>
      </c>
      <c r="L155" s="235">
        <v>50</v>
      </c>
      <c r="M155" s="235">
        <v>40</v>
      </c>
      <c r="N155" s="235">
        <v>10</v>
      </c>
      <c r="O155" s="235">
        <v>20</v>
      </c>
    </row>
    <row r="156" spans="1:15">
      <c r="A156" s="235" t="s">
        <v>556</v>
      </c>
      <c r="B156" s="235" t="s">
        <v>556</v>
      </c>
      <c r="C156" s="235">
        <v>3918</v>
      </c>
      <c r="D156" s="235">
        <v>3967</v>
      </c>
      <c r="E156" s="235">
        <v>1745</v>
      </c>
      <c r="F156" s="235">
        <v>1695</v>
      </c>
      <c r="G156" s="235">
        <v>3121.2</v>
      </c>
      <c r="H156" s="235">
        <v>1.26</v>
      </c>
      <c r="I156" s="235">
        <v>1600</v>
      </c>
      <c r="J156" s="235">
        <v>1195</v>
      </c>
      <c r="K156" s="235">
        <v>140</v>
      </c>
      <c r="L156" s="235">
        <v>130</v>
      </c>
      <c r="M156" s="235">
        <v>75</v>
      </c>
      <c r="N156" s="235">
        <v>15</v>
      </c>
      <c r="O156" s="235">
        <v>40</v>
      </c>
    </row>
    <row r="157" spans="1:15">
      <c r="A157" s="235" t="s">
        <v>557</v>
      </c>
      <c r="B157" s="235" t="s">
        <v>557</v>
      </c>
      <c r="C157" s="235">
        <v>2003</v>
      </c>
      <c r="D157" s="235">
        <v>2090</v>
      </c>
      <c r="E157" s="235">
        <v>776</v>
      </c>
      <c r="F157" s="235">
        <v>770</v>
      </c>
      <c r="G157" s="235">
        <v>2499.1</v>
      </c>
      <c r="H157" s="235">
        <v>0.8</v>
      </c>
      <c r="I157" s="235">
        <v>825</v>
      </c>
      <c r="J157" s="235">
        <v>650</v>
      </c>
      <c r="K157" s="235">
        <v>115</v>
      </c>
      <c r="L157" s="235">
        <v>20</v>
      </c>
      <c r="M157" s="235">
        <v>10</v>
      </c>
      <c r="N157" s="235">
        <v>0</v>
      </c>
      <c r="O157" s="235">
        <v>20</v>
      </c>
    </row>
    <row r="158" spans="1:15">
      <c r="A158" s="235" t="s">
        <v>558</v>
      </c>
      <c r="B158" s="235" t="s">
        <v>558</v>
      </c>
      <c r="C158" s="235">
        <v>3418</v>
      </c>
      <c r="D158" s="235">
        <v>3457</v>
      </c>
      <c r="E158" s="235">
        <v>1497</v>
      </c>
      <c r="F158" s="235">
        <v>1459</v>
      </c>
      <c r="G158" s="235">
        <v>3080.7</v>
      </c>
      <c r="H158" s="235">
        <v>1.1100000000000001</v>
      </c>
      <c r="I158" s="235">
        <v>1495</v>
      </c>
      <c r="J158" s="235">
        <v>1090</v>
      </c>
      <c r="K158" s="235">
        <v>135</v>
      </c>
      <c r="L158" s="235">
        <v>95</v>
      </c>
      <c r="M158" s="235">
        <v>115</v>
      </c>
      <c r="N158" s="235">
        <v>15</v>
      </c>
      <c r="O158" s="235">
        <v>35</v>
      </c>
    </row>
    <row r="159" spans="1:15">
      <c r="A159" s="235" t="s">
        <v>559</v>
      </c>
      <c r="B159" s="235" t="s">
        <v>559</v>
      </c>
      <c r="C159" s="235">
        <v>5817</v>
      </c>
      <c r="D159" s="235">
        <v>5841</v>
      </c>
      <c r="E159" s="235">
        <v>2773</v>
      </c>
      <c r="F159" s="235">
        <v>2676</v>
      </c>
      <c r="G159" s="235">
        <v>3467.2</v>
      </c>
      <c r="H159" s="235">
        <v>1.68</v>
      </c>
      <c r="I159" s="235">
        <v>2230</v>
      </c>
      <c r="J159" s="235">
        <v>1790</v>
      </c>
      <c r="K159" s="235">
        <v>145</v>
      </c>
      <c r="L159" s="235">
        <v>145</v>
      </c>
      <c r="M159" s="235">
        <v>105</v>
      </c>
      <c r="N159" s="235">
        <v>15</v>
      </c>
      <c r="O159" s="235">
        <v>35</v>
      </c>
    </row>
    <row r="160" spans="1:15">
      <c r="A160" s="235" t="s">
        <v>560</v>
      </c>
      <c r="B160" s="235" t="s">
        <v>560</v>
      </c>
      <c r="C160" s="235">
        <v>2521</v>
      </c>
      <c r="D160" s="235">
        <v>2460</v>
      </c>
      <c r="E160" s="235">
        <v>1094</v>
      </c>
      <c r="F160" s="235">
        <v>1071</v>
      </c>
      <c r="G160" s="235">
        <v>3316.2</v>
      </c>
      <c r="H160" s="235">
        <v>0.76</v>
      </c>
      <c r="I160" s="235">
        <v>985</v>
      </c>
      <c r="J160" s="235">
        <v>780</v>
      </c>
      <c r="K160" s="235">
        <v>65</v>
      </c>
      <c r="L160" s="235">
        <v>50</v>
      </c>
      <c r="M160" s="235">
        <v>70</v>
      </c>
      <c r="N160" s="235">
        <v>0</v>
      </c>
      <c r="O160" s="235">
        <v>10</v>
      </c>
    </row>
    <row r="161" spans="1:15">
      <c r="A161" s="235" t="s">
        <v>561</v>
      </c>
      <c r="B161" s="235" t="s">
        <v>561</v>
      </c>
      <c r="C161" s="235">
        <v>238</v>
      </c>
      <c r="D161" s="235">
        <v>228</v>
      </c>
      <c r="E161" s="235">
        <v>104</v>
      </c>
      <c r="F161" s="235">
        <v>95</v>
      </c>
      <c r="G161" s="235">
        <v>18.2</v>
      </c>
      <c r="H161" s="235">
        <v>13.07</v>
      </c>
      <c r="I161" s="235">
        <v>105</v>
      </c>
      <c r="J161" s="235">
        <v>55</v>
      </c>
      <c r="K161" s="235">
        <v>0</v>
      </c>
      <c r="L161" s="235">
        <v>0</v>
      </c>
      <c r="M161" s="235">
        <v>40</v>
      </c>
      <c r="N161" s="235">
        <v>0</v>
      </c>
      <c r="O161" s="235">
        <v>0</v>
      </c>
    </row>
    <row r="162" spans="1:15">
      <c r="A162" s="235" t="s">
        <v>562</v>
      </c>
      <c r="B162" s="235" t="s">
        <v>562</v>
      </c>
      <c r="C162" s="235">
        <v>3114</v>
      </c>
      <c r="D162" s="235">
        <v>2770</v>
      </c>
      <c r="E162" s="235">
        <v>1112</v>
      </c>
      <c r="F162" s="235">
        <v>1066</v>
      </c>
      <c r="G162" s="235">
        <v>780</v>
      </c>
      <c r="H162" s="235">
        <v>3.99</v>
      </c>
      <c r="I162" s="235">
        <v>1355</v>
      </c>
      <c r="J162" s="235">
        <v>940</v>
      </c>
      <c r="K162" s="235">
        <v>230</v>
      </c>
      <c r="L162" s="235">
        <v>130</v>
      </c>
      <c r="M162" s="235">
        <v>30</v>
      </c>
      <c r="N162" s="235">
        <v>0</v>
      </c>
      <c r="O162" s="235">
        <v>20</v>
      </c>
    </row>
    <row r="163" spans="1:15">
      <c r="A163" s="235" t="s">
        <v>563</v>
      </c>
      <c r="B163" s="235" t="s">
        <v>563</v>
      </c>
      <c r="C163" s="235">
        <v>2663</v>
      </c>
      <c r="D163" s="235">
        <v>2544</v>
      </c>
      <c r="E163" s="235">
        <v>1147</v>
      </c>
      <c r="F163" s="235">
        <v>1096</v>
      </c>
      <c r="G163" s="235">
        <v>3036.1</v>
      </c>
      <c r="H163" s="235">
        <v>0.88</v>
      </c>
      <c r="I163" s="235">
        <v>1030</v>
      </c>
      <c r="J163" s="235">
        <v>820</v>
      </c>
      <c r="K163" s="235">
        <v>90</v>
      </c>
      <c r="L163" s="235">
        <v>70</v>
      </c>
      <c r="M163" s="235">
        <v>10</v>
      </c>
      <c r="N163" s="235">
        <v>10</v>
      </c>
      <c r="O163" s="235">
        <v>25</v>
      </c>
    </row>
    <row r="164" spans="1:15">
      <c r="A164" s="235" t="s">
        <v>564</v>
      </c>
      <c r="B164" s="235" t="s">
        <v>564</v>
      </c>
      <c r="C164" s="235">
        <v>6180</v>
      </c>
      <c r="D164" s="235">
        <v>5926</v>
      </c>
      <c r="E164" s="235">
        <v>2575</v>
      </c>
      <c r="F164" s="235">
        <v>2497</v>
      </c>
      <c r="G164" s="235">
        <v>3645.6</v>
      </c>
      <c r="H164" s="235">
        <v>1.7</v>
      </c>
      <c r="I164" s="235">
        <v>2845</v>
      </c>
      <c r="J164" s="235">
        <v>2070</v>
      </c>
      <c r="K164" s="235">
        <v>365</v>
      </c>
      <c r="L164" s="235">
        <v>245</v>
      </c>
      <c r="M164" s="235">
        <v>100</v>
      </c>
      <c r="N164" s="235">
        <v>25</v>
      </c>
      <c r="O164" s="235">
        <v>45</v>
      </c>
    </row>
    <row r="165" spans="1:15">
      <c r="A165" s="235" t="s">
        <v>565</v>
      </c>
      <c r="B165" s="235" t="s">
        <v>565</v>
      </c>
      <c r="C165" s="235">
        <v>5503</v>
      </c>
      <c r="D165" s="235">
        <v>5232</v>
      </c>
      <c r="E165" s="235">
        <v>1983</v>
      </c>
      <c r="F165" s="235">
        <v>1947</v>
      </c>
      <c r="G165" s="235">
        <v>2654.1</v>
      </c>
      <c r="H165" s="235">
        <v>2.0699999999999998</v>
      </c>
      <c r="I165" s="235">
        <v>2370</v>
      </c>
      <c r="J165" s="235">
        <v>1760</v>
      </c>
      <c r="K165" s="235">
        <v>385</v>
      </c>
      <c r="L165" s="235">
        <v>135</v>
      </c>
      <c r="M165" s="235">
        <v>70</v>
      </c>
      <c r="N165" s="235">
        <v>10</v>
      </c>
      <c r="O165" s="235">
        <v>15</v>
      </c>
    </row>
    <row r="166" spans="1:15">
      <c r="A166" s="235" t="s">
        <v>566</v>
      </c>
      <c r="B166" s="235" t="s">
        <v>566</v>
      </c>
      <c r="C166" s="235">
        <v>4106</v>
      </c>
      <c r="D166" s="235">
        <v>4126</v>
      </c>
      <c r="E166" s="235">
        <v>1810</v>
      </c>
      <c r="F166" s="235">
        <v>1754</v>
      </c>
      <c r="G166" s="235">
        <v>4058.5</v>
      </c>
      <c r="H166" s="235">
        <v>1.01</v>
      </c>
      <c r="I166" s="235">
        <v>1645</v>
      </c>
      <c r="J166" s="235">
        <v>1210</v>
      </c>
      <c r="K166" s="235">
        <v>205</v>
      </c>
      <c r="L166" s="235">
        <v>175</v>
      </c>
      <c r="M166" s="235">
        <v>10</v>
      </c>
      <c r="N166" s="235">
        <v>0</v>
      </c>
      <c r="O166" s="235">
        <v>40</v>
      </c>
    </row>
    <row r="167" spans="1:15">
      <c r="A167" s="235" t="s">
        <v>567</v>
      </c>
      <c r="B167" s="235" t="s">
        <v>567</v>
      </c>
      <c r="C167" s="235">
        <v>4688</v>
      </c>
      <c r="D167" s="235">
        <v>4563</v>
      </c>
      <c r="E167" s="235">
        <v>2165</v>
      </c>
      <c r="F167" s="235">
        <v>2077</v>
      </c>
      <c r="G167" s="235">
        <v>3552.6</v>
      </c>
      <c r="H167" s="235">
        <v>1.32</v>
      </c>
      <c r="I167" s="235">
        <v>1980</v>
      </c>
      <c r="J167" s="235">
        <v>1410</v>
      </c>
      <c r="K167" s="235">
        <v>240</v>
      </c>
      <c r="L167" s="235">
        <v>240</v>
      </c>
      <c r="M167" s="235">
        <v>35</v>
      </c>
      <c r="N167" s="235">
        <v>0</v>
      </c>
      <c r="O167" s="235">
        <v>45</v>
      </c>
    </row>
    <row r="168" spans="1:15">
      <c r="A168" s="235" t="s">
        <v>568</v>
      </c>
      <c r="B168" s="235" t="s">
        <v>568</v>
      </c>
      <c r="C168" s="235">
        <v>5423</v>
      </c>
      <c r="D168" s="235">
        <v>5493</v>
      </c>
      <c r="E168" s="235">
        <v>1573</v>
      </c>
      <c r="F168" s="235">
        <v>1559</v>
      </c>
      <c r="G168" s="235">
        <v>4159.3999999999996</v>
      </c>
      <c r="H168" s="235">
        <v>1.3</v>
      </c>
      <c r="I168" s="235">
        <v>2445</v>
      </c>
      <c r="J168" s="235">
        <v>1945</v>
      </c>
      <c r="K168" s="235">
        <v>245</v>
      </c>
      <c r="L168" s="235">
        <v>165</v>
      </c>
      <c r="M168" s="235">
        <v>35</v>
      </c>
      <c r="N168" s="235">
        <v>0</v>
      </c>
      <c r="O168" s="235">
        <v>45</v>
      </c>
    </row>
    <row r="169" spans="1:15">
      <c r="A169" s="235" t="s">
        <v>577</v>
      </c>
      <c r="B169" s="235" t="s">
        <v>577</v>
      </c>
      <c r="C169" s="235">
        <v>2705</v>
      </c>
      <c r="D169" s="235">
        <v>2632</v>
      </c>
      <c r="E169" s="235">
        <v>1130</v>
      </c>
      <c r="F169" s="235">
        <v>1103</v>
      </c>
      <c r="G169" s="235">
        <v>3253.5</v>
      </c>
      <c r="H169" s="235">
        <v>0.83</v>
      </c>
      <c r="I169" s="235">
        <v>1055</v>
      </c>
      <c r="J169" s="235">
        <v>760</v>
      </c>
      <c r="K169" s="235">
        <v>105</v>
      </c>
      <c r="L169" s="235">
        <v>120</v>
      </c>
      <c r="M169" s="235">
        <v>50</v>
      </c>
      <c r="N169" s="235">
        <v>0</v>
      </c>
      <c r="O169" s="235">
        <v>0</v>
      </c>
    </row>
    <row r="170" spans="1:15">
      <c r="A170" s="235" t="s">
        <v>578</v>
      </c>
      <c r="B170" s="235" t="s">
        <v>578</v>
      </c>
      <c r="C170" s="235">
        <v>4906</v>
      </c>
      <c r="D170" s="235">
        <v>4951</v>
      </c>
      <c r="E170" s="235">
        <v>1592</v>
      </c>
      <c r="F170" s="235">
        <v>1561</v>
      </c>
      <c r="G170" s="235">
        <v>5295.8</v>
      </c>
      <c r="H170" s="235">
        <v>0.93</v>
      </c>
      <c r="I170" s="235">
        <v>2285</v>
      </c>
      <c r="J170" s="235">
        <v>1565</v>
      </c>
      <c r="K170" s="235">
        <v>345</v>
      </c>
      <c r="L170" s="235">
        <v>270</v>
      </c>
      <c r="M170" s="235">
        <v>50</v>
      </c>
      <c r="N170" s="235">
        <v>0</v>
      </c>
      <c r="O170" s="235">
        <v>55</v>
      </c>
    </row>
    <row r="171" spans="1:15">
      <c r="A171" s="235" t="s">
        <v>569</v>
      </c>
      <c r="B171" s="235" t="s">
        <v>569</v>
      </c>
      <c r="C171" s="235">
        <v>6238</v>
      </c>
      <c r="D171" s="235">
        <v>6441</v>
      </c>
      <c r="E171" s="235">
        <v>1998</v>
      </c>
      <c r="F171" s="235">
        <v>1964</v>
      </c>
      <c r="G171" s="235">
        <v>4367.1000000000004</v>
      </c>
      <c r="H171" s="235">
        <v>1.43</v>
      </c>
      <c r="I171" s="235">
        <v>2930</v>
      </c>
      <c r="J171" s="235">
        <v>2090</v>
      </c>
      <c r="K171" s="235">
        <v>445</v>
      </c>
      <c r="L171" s="235">
        <v>285</v>
      </c>
      <c r="M171" s="235">
        <v>65</v>
      </c>
      <c r="N171" s="235">
        <v>0</v>
      </c>
      <c r="O171" s="235">
        <v>35</v>
      </c>
    </row>
    <row r="172" spans="1:15">
      <c r="A172" s="235" t="s">
        <v>570</v>
      </c>
      <c r="B172" s="235" t="s">
        <v>570</v>
      </c>
      <c r="C172" s="235">
        <v>3741</v>
      </c>
      <c r="D172" s="235">
        <v>3597</v>
      </c>
      <c r="E172" s="235">
        <v>1218</v>
      </c>
      <c r="F172" s="235">
        <v>1169</v>
      </c>
      <c r="G172" s="235">
        <v>4439.8</v>
      </c>
      <c r="H172" s="235">
        <v>0.84</v>
      </c>
      <c r="I172" s="235">
        <v>1410</v>
      </c>
      <c r="J172" s="235">
        <v>930</v>
      </c>
      <c r="K172" s="235">
        <v>245</v>
      </c>
      <c r="L172" s="235">
        <v>155</v>
      </c>
      <c r="M172" s="235">
        <v>35</v>
      </c>
      <c r="N172" s="235">
        <v>0</v>
      </c>
      <c r="O172" s="235">
        <v>50</v>
      </c>
    </row>
    <row r="173" spans="1:15">
      <c r="A173" s="235" t="s">
        <v>571</v>
      </c>
      <c r="B173" s="235" t="s">
        <v>571</v>
      </c>
      <c r="C173" s="235">
        <v>4080</v>
      </c>
      <c r="D173" s="235">
        <v>3723</v>
      </c>
      <c r="E173" s="235">
        <v>952</v>
      </c>
      <c r="F173" s="235">
        <v>951</v>
      </c>
      <c r="G173" s="235">
        <v>4416.5</v>
      </c>
      <c r="H173" s="235">
        <v>0.92</v>
      </c>
      <c r="I173" s="235">
        <v>1865</v>
      </c>
      <c r="J173" s="235">
        <v>1550</v>
      </c>
      <c r="K173" s="235">
        <v>220</v>
      </c>
      <c r="L173" s="235">
        <v>35</v>
      </c>
      <c r="M173" s="235">
        <v>20</v>
      </c>
      <c r="N173" s="235">
        <v>0</v>
      </c>
      <c r="O173" s="235">
        <v>35</v>
      </c>
    </row>
    <row r="174" spans="1:15">
      <c r="A174" s="235" t="s">
        <v>572</v>
      </c>
      <c r="B174" s="235" t="s">
        <v>572</v>
      </c>
      <c r="C174" s="235">
        <v>3435</v>
      </c>
      <c r="D174" s="235">
        <v>3164</v>
      </c>
      <c r="E174" s="235">
        <v>849</v>
      </c>
      <c r="F174" s="235">
        <v>838</v>
      </c>
      <c r="G174" s="235">
        <v>2517</v>
      </c>
      <c r="H174" s="235">
        <v>1.36</v>
      </c>
      <c r="I174" s="235">
        <v>1655</v>
      </c>
      <c r="J174" s="235">
        <v>1330</v>
      </c>
      <c r="K174" s="235">
        <v>140</v>
      </c>
      <c r="L174" s="235">
        <v>125</v>
      </c>
      <c r="M174" s="235">
        <v>30</v>
      </c>
      <c r="N174" s="235">
        <v>0</v>
      </c>
      <c r="O174" s="235">
        <v>20</v>
      </c>
    </row>
    <row r="175" spans="1:15">
      <c r="A175" s="235" t="s">
        <v>573</v>
      </c>
      <c r="B175" s="235" t="s">
        <v>573</v>
      </c>
      <c r="C175" s="235">
        <v>5707</v>
      </c>
      <c r="D175" s="235">
        <v>3502</v>
      </c>
      <c r="E175" s="235">
        <v>1895</v>
      </c>
      <c r="F175" s="235">
        <v>1747</v>
      </c>
      <c r="G175" s="235">
        <v>582.1</v>
      </c>
      <c r="H175" s="235">
        <v>9.8000000000000007</v>
      </c>
      <c r="I175" s="235">
        <v>2530</v>
      </c>
      <c r="J175" s="235">
        <v>1845</v>
      </c>
      <c r="K175" s="235">
        <v>295</v>
      </c>
      <c r="L175" s="235">
        <v>300</v>
      </c>
      <c r="M175" s="235">
        <v>25</v>
      </c>
      <c r="N175" s="235">
        <v>0</v>
      </c>
      <c r="O175" s="235">
        <v>65</v>
      </c>
    </row>
    <row r="176" spans="1:15">
      <c r="A176" s="235" t="s">
        <v>574</v>
      </c>
      <c r="B176" s="235" t="s">
        <v>574</v>
      </c>
      <c r="C176" s="235">
        <v>4850</v>
      </c>
      <c r="D176" s="235">
        <v>2857</v>
      </c>
      <c r="E176" s="235">
        <v>1589</v>
      </c>
      <c r="F176" s="235">
        <v>1553</v>
      </c>
      <c r="G176" s="235">
        <v>927</v>
      </c>
      <c r="H176" s="235">
        <v>5.23</v>
      </c>
      <c r="I176" s="235">
        <v>2205</v>
      </c>
      <c r="J176" s="235">
        <v>1840</v>
      </c>
      <c r="K176" s="235">
        <v>200</v>
      </c>
      <c r="L176" s="235">
        <v>110</v>
      </c>
      <c r="M176" s="235">
        <v>30</v>
      </c>
      <c r="N176" s="235">
        <v>0</v>
      </c>
      <c r="O176" s="235">
        <v>20</v>
      </c>
    </row>
    <row r="177" spans="1:15">
      <c r="A177" s="235" t="s">
        <v>575</v>
      </c>
      <c r="B177" s="235" t="s">
        <v>575</v>
      </c>
      <c r="C177" s="235">
        <v>5453</v>
      </c>
      <c r="D177" s="235">
        <v>5501</v>
      </c>
      <c r="E177" s="235">
        <v>1803</v>
      </c>
      <c r="F177" s="235">
        <v>1782</v>
      </c>
      <c r="G177" s="235">
        <v>2715.1</v>
      </c>
      <c r="H177" s="235">
        <v>2.0099999999999998</v>
      </c>
      <c r="I177" s="235">
        <v>2410</v>
      </c>
      <c r="J177" s="235">
        <v>2050</v>
      </c>
      <c r="K177" s="235">
        <v>190</v>
      </c>
      <c r="L177" s="235">
        <v>90</v>
      </c>
      <c r="M177" s="235">
        <v>45</v>
      </c>
      <c r="N177" s="235">
        <v>0</v>
      </c>
      <c r="O177" s="235">
        <v>25</v>
      </c>
    </row>
    <row r="178" spans="1:15">
      <c r="A178" s="235" t="s">
        <v>576</v>
      </c>
      <c r="B178" s="235" t="s">
        <v>576</v>
      </c>
      <c r="C178" s="235">
        <v>2742</v>
      </c>
      <c r="D178" s="235">
        <v>2559</v>
      </c>
      <c r="E178" s="235">
        <v>988</v>
      </c>
      <c r="F178" s="235">
        <v>961</v>
      </c>
      <c r="G178" s="235">
        <v>2003.4</v>
      </c>
      <c r="H178" s="235">
        <v>1.37</v>
      </c>
      <c r="I178" s="235">
        <v>1085</v>
      </c>
      <c r="J178" s="235">
        <v>905</v>
      </c>
      <c r="K178" s="235">
        <v>95</v>
      </c>
      <c r="L178" s="235">
        <v>35</v>
      </c>
      <c r="M178" s="235">
        <v>35</v>
      </c>
      <c r="N178" s="235">
        <v>0</v>
      </c>
      <c r="O178" s="235">
        <v>10</v>
      </c>
    </row>
    <row r="179" spans="1:15">
      <c r="A179" s="235" t="s">
        <v>579</v>
      </c>
      <c r="B179" s="235" t="s">
        <v>579</v>
      </c>
      <c r="C179" s="235">
        <v>6682</v>
      </c>
      <c r="D179" s="235">
        <v>5368</v>
      </c>
      <c r="E179" s="235">
        <v>2270</v>
      </c>
      <c r="F179" s="235">
        <v>2228</v>
      </c>
      <c r="G179" s="235">
        <v>76.400000000000006</v>
      </c>
      <c r="H179" s="235">
        <v>87.49</v>
      </c>
      <c r="I179" s="235">
        <v>2695</v>
      </c>
      <c r="J179" s="235">
        <v>2490</v>
      </c>
      <c r="K179" s="235">
        <v>140</v>
      </c>
      <c r="L179" s="235">
        <v>15</v>
      </c>
      <c r="M179" s="235">
        <v>35</v>
      </c>
      <c r="N179" s="235">
        <v>0</v>
      </c>
      <c r="O179" s="235">
        <v>20</v>
      </c>
    </row>
    <row r="180" spans="1:15">
      <c r="A180" s="235" t="s">
        <v>580</v>
      </c>
      <c r="B180" s="235" t="s">
        <v>580</v>
      </c>
      <c r="C180" s="235">
        <v>1449</v>
      </c>
      <c r="D180" s="235">
        <v>1411</v>
      </c>
      <c r="E180" s="235">
        <v>514</v>
      </c>
      <c r="F180" s="235">
        <v>494</v>
      </c>
      <c r="G180" s="235">
        <v>7.1</v>
      </c>
      <c r="H180" s="235">
        <v>205.14</v>
      </c>
      <c r="I180" s="235">
        <v>615</v>
      </c>
      <c r="J180" s="235">
        <v>555</v>
      </c>
      <c r="K180" s="235">
        <v>25</v>
      </c>
      <c r="L180" s="235">
        <v>0</v>
      </c>
      <c r="M180" s="235">
        <v>15</v>
      </c>
      <c r="N180" s="235">
        <v>0</v>
      </c>
      <c r="O180" s="235">
        <v>15</v>
      </c>
    </row>
    <row r="181" spans="1:15">
      <c r="A181" s="235" t="s">
        <v>581</v>
      </c>
      <c r="B181" s="235" t="s">
        <v>581</v>
      </c>
      <c r="C181" s="235">
        <v>1270</v>
      </c>
      <c r="D181" s="235">
        <v>1372</v>
      </c>
      <c r="E181" s="235">
        <v>448</v>
      </c>
      <c r="F181" s="235">
        <v>424</v>
      </c>
      <c r="G181" s="235">
        <v>2.9</v>
      </c>
      <c r="H181" s="235">
        <v>441.74</v>
      </c>
      <c r="I181" s="235">
        <v>430</v>
      </c>
      <c r="J181" s="235">
        <v>375</v>
      </c>
      <c r="K181" s="235">
        <v>30</v>
      </c>
      <c r="L181" s="235">
        <v>0</v>
      </c>
      <c r="M181" s="235">
        <v>25</v>
      </c>
      <c r="N181" s="235">
        <v>0</v>
      </c>
      <c r="O181" s="235">
        <v>0</v>
      </c>
    </row>
    <row r="182" spans="1:15">
      <c r="A182" s="235" t="s">
        <v>582</v>
      </c>
      <c r="B182" s="235" t="s">
        <v>582</v>
      </c>
      <c r="C182" s="235">
        <v>5248</v>
      </c>
      <c r="D182" s="235">
        <v>5014</v>
      </c>
      <c r="E182" s="235">
        <v>1956</v>
      </c>
      <c r="F182" s="235">
        <v>1873</v>
      </c>
      <c r="G182" s="235">
        <v>7.7</v>
      </c>
      <c r="H182" s="235">
        <v>678.2</v>
      </c>
      <c r="I182" s="235">
        <v>2140</v>
      </c>
      <c r="J182" s="235">
        <v>1945</v>
      </c>
      <c r="K182" s="235">
        <v>125</v>
      </c>
      <c r="L182" s="235">
        <v>15</v>
      </c>
      <c r="M182" s="235">
        <v>20</v>
      </c>
      <c r="N182" s="235">
        <v>0</v>
      </c>
      <c r="O182" s="235">
        <v>30</v>
      </c>
    </row>
    <row r="183" spans="1:15">
      <c r="A183" s="235" t="s">
        <v>583</v>
      </c>
      <c r="B183" s="235" t="s">
        <v>583</v>
      </c>
      <c r="C183" s="235">
        <v>8781</v>
      </c>
      <c r="D183" s="235">
        <v>8259</v>
      </c>
      <c r="E183" s="235">
        <v>3204</v>
      </c>
      <c r="F183" s="235">
        <v>3117</v>
      </c>
      <c r="G183" s="235">
        <v>45.8</v>
      </c>
      <c r="H183" s="235">
        <v>191.92</v>
      </c>
      <c r="I183" s="235">
        <v>3605</v>
      </c>
      <c r="J183" s="235">
        <v>3195</v>
      </c>
      <c r="K183" s="235">
        <v>180</v>
      </c>
      <c r="L183" s="235">
        <v>0</v>
      </c>
      <c r="M183" s="235">
        <v>150</v>
      </c>
      <c r="N183" s="235">
        <v>15</v>
      </c>
      <c r="O183" s="235">
        <v>60</v>
      </c>
    </row>
    <row r="184" spans="1:15">
      <c r="A184" s="235" t="s">
        <v>584</v>
      </c>
      <c r="B184" s="235" t="s">
        <v>584</v>
      </c>
      <c r="C184" s="235">
        <v>2113</v>
      </c>
      <c r="D184" s="235">
        <v>2069</v>
      </c>
      <c r="E184" s="235">
        <v>832</v>
      </c>
      <c r="F184" s="235">
        <v>805</v>
      </c>
      <c r="G184" s="235">
        <v>9.3000000000000007</v>
      </c>
      <c r="H184" s="235">
        <v>226.05</v>
      </c>
      <c r="I184" s="235">
        <v>815</v>
      </c>
      <c r="J184" s="235">
        <v>710</v>
      </c>
      <c r="K184" s="235">
        <v>55</v>
      </c>
      <c r="L184" s="235">
        <v>0</v>
      </c>
      <c r="M184" s="235">
        <v>35</v>
      </c>
      <c r="N184" s="235">
        <v>0</v>
      </c>
      <c r="O184" s="235">
        <v>15</v>
      </c>
    </row>
    <row r="185" spans="1:15">
      <c r="A185" s="235" t="s">
        <v>585</v>
      </c>
      <c r="B185" s="235" t="s">
        <v>585</v>
      </c>
      <c r="C185" s="235">
        <v>8295</v>
      </c>
      <c r="D185" s="235">
        <v>7898</v>
      </c>
      <c r="E185" s="235">
        <v>2918</v>
      </c>
      <c r="F185" s="235">
        <v>2834</v>
      </c>
      <c r="G185" s="235">
        <v>20.7</v>
      </c>
      <c r="H185" s="235">
        <v>400.55</v>
      </c>
      <c r="I185" s="235">
        <v>3540</v>
      </c>
      <c r="J185" s="235">
        <v>3250</v>
      </c>
      <c r="K185" s="235">
        <v>155</v>
      </c>
      <c r="L185" s="235">
        <v>10</v>
      </c>
      <c r="M185" s="235">
        <v>65</v>
      </c>
      <c r="N185" s="235">
        <v>0</v>
      </c>
      <c r="O185" s="235">
        <v>60</v>
      </c>
    </row>
    <row r="186" spans="1:15">
      <c r="A186" s="235" t="s">
        <v>586</v>
      </c>
      <c r="B186" s="235" t="s">
        <v>586</v>
      </c>
      <c r="C186" s="235">
        <v>3621</v>
      </c>
      <c r="D186" s="235">
        <v>3670</v>
      </c>
      <c r="E186" s="235">
        <v>1199</v>
      </c>
      <c r="F186" s="235">
        <v>1165</v>
      </c>
      <c r="G186" s="235">
        <v>20.100000000000001</v>
      </c>
      <c r="H186" s="235">
        <v>180.09</v>
      </c>
      <c r="I186" s="235">
        <v>1540</v>
      </c>
      <c r="J186" s="235">
        <v>1400</v>
      </c>
      <c r="K186" s="235">
        <v>60</v>
      </c>
      <c r="L186" s="235">
        <v>0</v>
      </c>
      <c r="M186" s="235">
        <v>30</v>
      </c>
      <c r="N186" s="235">
        <v>10</v>
      </c>
      <c r="O186" s="235">
        <v>35</v>
      </c>
    </row>
    <row r="187" spans="1:15">
      <c r="A187" s="235" t="s">
        <v>587</v>
      </c>
      <c r="B187" s="235" t="s">
        <v>587</v>
      </c>
      <c r="C187" s="235">
        <v>7469</v>
      </c>
      <c r="D187" s="235">
        <v>6679</v>
      </c>
      <c r="E187" s="235">
        <v>2769</v>
      </c>
      <c r="F187" s="235">
        <v>2712</v>
      </c>
      <c r="G187" s="235">
        <v>22.5</v>
      </c>
      <c r="H187" s="235">
        <v>332.23</v>
      </c>
      <c r="I187" s="235">
        <v>3130</v>
      </c>
      <c r="J187" s="235">
        <v>2870</v>
      </c>
      <c r="K187" s="235">
        <v>120</v>
      </c>
      <c r="L187" s="235">
        <v>10</v>
      </c>
      <c r="M187" s="235">
        <v>70</v>
      </c>
      <c r="N187" s="235">
        <v>0</v>
      </c>
      <c r="O187" s="235">
        <v>65</v>
      </c>
    </row>
    <row r="188" spans="1:15">
      <c r="A188" s="235" t="s">
        <v>589</v>
      </c>
      <c r="B188" s="235" t="s">
        <v>589</v>
      </c>
      <c r="C188" s="235">
        <v>5947</v>
      </c>
      <c r="D188" s="235">
        <v>4610</v>
      </c>
      <c r="E188" s="235">
        <v>2010</v>
      </c>
      <c r="F188" s="235">
        <v>1971</v>
      </c>
      <c r="G188" s="235">
        <v>683.7</v>
      </c>
      <c r="H188" s="235">
        <v>8.6999999999999993</v>
      </c>
      <c r="I188" s="235">
        <v>2435</v>
      </c>
      <c r="J188" s="235">
        <v>2150</v>
      </c>
      <c r="K188" s="235">
        <v>110</v>
      </c>
      <c r="L188" s="235">
        <v>0</v>
      </c>
      <c r="M188" s="235">
        <v>110</v>
      </c>
      <c r="N188" s="235">
        <v>0</v>
      </c>
      <c r="O188" s="235">
        <v>40</v>
      </c>
    </row>
    <row r="189" spans="1:15">
      <c r="A189" s="235" t="s">
        <v>588</v>
      </c>
      <c r="B189" s="235" t="s">
        <v>588</v>
      </c>
      <c r="C189" s="235">
        <v>8120</v>
      </c>
      <c r="D189" s="235">
        <v>7162</v>
      </c>
      <c r="E189" s="235">
        <v>2815</v>
      </c>
      <c r="F189" s="235">
        <v>2743</v>
      </c>
      <c r="G189" s="235">
        <v>7</v>
      </c>
      <c r="H189" s="235">
        <v>1156.1099999999999</v>
      </c>
      <c r="I189" s="235">
        <v>3430</v>
      </c>
      <c r="J189" s="235">
        <v>3070</v>
      </c>
      <c r="K189" s="235">
        <v>155</v>
      </c>
      <c r="L189" s="235">
        <v>10</v>
      </c>
      <c r="M189" s="235">
        <v>135</v>
      </c>
      <c r="N189" s="235">
        <v>10</v>
      </c>
      <c r="O189" s="235">
        <v>45</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DC53-C6CF-4316-8EC0-238C3AAFDB1F}">
  <dimension ref="A1:CC193"/>
  <sheetViews>
    <sheetView tabSelected="1" zoomScaleNormal="100" workbookViewId="0">
      <pane ySplit="1" topLeftCell="A2" activePane="bottomLeft" state="frozen"/>
      <selection activeCell="AN1" sqref="AN1"/>
      <selection pane="bottomLeft" activeCell="C8" sqref="C8"/>
    </sheetView>
  </sheetViews>
  <sheetFormatPr defaultRowHeight="15"/>
  <cols>
    <col min="1" max="1" width="15.85546875" customWidth="1"/>
    <col min="2" max="2" width="22" bestFit="1" customWidth="1"/>
    <col min="3" max="3" width="17.28515625" customWidth="1"/>
    <col min="4" max="4" width="13.28515625" customWidth="1"/>
    <col min="5" max="5" width="17" customWidth="1"/>
    <col min="6" max="6" width="14" customWidth="1"/>
    <col min="7" max="7" width="16.28515625" customWidth="1"/>
    <col min="8" max="8" width="18.5703125" customWidth="1"/>
    <col min="9" max="9" width="17.28515625" customWidth="1"/>
    <col min="10" max="10" width="18" customWidth="1"/>
    <col min="11" max="13" width="14.85546875" customWidth="1"/>
    <col min="14" max="15" width="15.5703125" customWidth="1"/>
    <col min="16" max="20" width="14" customWidth="1"/>
    <col min="21" max="21" width="16.5703125" customWidth="1"/>
    <col min="22" max="22" width="18.42578125" customWidth="1"/>
    <col min="23" max="24" width="14" customWidth="1"/>
    <col min="25" max="26" width="14.5703125" customWidth="1"/>
    <col min="27" max="27" width="15.5703125" customWidth="1"/>
    <col min="28" max="28" width="13.5703125" customWidth="1"/>
    <col min="29" max="30" width="12.28515625" customWidth="1"/>
    <col min="31" max="31" width="12.5703125" customWidth="1"/>
    <col min="32" max="32" width="13.85546875" customWidth="1"/>
    <col min="33" max="33" width="9.140625" customWidth="1"/>
    <col min="34" max="34" width="11.7109375" customWidth="1"/>
    <col min="35" max="36" width="9.140625" customWidth="1"/>
    <col min="37" max="37" width="12.85546875" customWidth="1"/>
    <col min="38" max="38" width="9.28515625" customWidth="1"/>
    <col min="39" max="39" width="13.140625" customWidth="1"/>
    <col min="40" max="61" width="9.140625" customWidth="1"/>
    <col min="62" max="62" width="14.28515625" customWidth="1"/>
    <col min="63" max="63" width="13.42578125" customWidth="1"/>
    <col min="64" max="64" width="13.28515625" customWidth="1"/>
    <col min="65" max="65" width="16.5703125" customWidth="1"/>
    <col min="66" max="66" width="12.7109375" customWidth="1"/>
    <col min="72" max="72" width="10.5703125" bestFit="1" customWidth="1"/>
  </cols>
  <sheetData>
    <row r="1" spans="1:81" ht="78" thickTop="1" thickBot="1">
      <c r="A1" s="182" t="s">
        <v>46</v>
      </c>
      <c r="B1" s="192" t="s">
        <v>361</v>
      </c>
      <c r="C1" s="183" t="s">
        <v>319</v>
      </c>
      <c r="D1" s="184" t="s">
        <v>320</v>
      </c>
      <c r="E1" s="185" t="s">
        <v>321</v>
      </c>
      <c r="F1" s="186" t="s">
        <v>322</v>
      </c>
      <c r="G1" s="186" t="s">
        <v>323</v>
      </c>
      <c r="H1" s="186" t="s">
        <v>324</v>
      </c>
      <c r="I1" s="183" t="s">
        <v>325</v>
      </c>
      <c r="J1" s="184" t="s">
        <v>362</v>
      </c>
      <c r="K1" s="195" t="s">
        <v>363</v>
      </c>
      <c r="L1" s="196" t="s">
        <v>326</v>
      </c>
      <c r="M1" s="6" t="s">
        <v>327</v>
      </c>
      <c r="N1" s="197" t="s">
        <v>364</v>
      </c>
      <c r="O1" s="6" t="s">
        <v>365</v>
      </c>
      <c r="P1" s="197" t="s">
        <v>366</v>
      </c>
      <c r="Q1" s="187" t="s">
        <v>40</v>
      </c>
      <c r="R1" s="187" t="s">
        <v>778</v>
      </c>
      <c r="S1" s="187" t="s">
        <v>328</v>
      </c>
      <c r="T1" s="187" t="s">
        <v>38</v>
      </c>
      <c r="U1" s="187" t="s">
        <v>367</v>
      </c>
      <c r="V1" s="187" t="s">
        <v>368</v>
      </c>
      <c r="W1" s="186" t="s">
        <v>329</v>
      </c>
      <c r="X1" s="187" t="s">
        <v>330</v>
      </c>
      <c r="Y1" s="187" t="s">
        <v>369</v>
      </c>
      <c r="Z1" s="198" t="s">
        <v>331</v>
      </c>
      <c r="AA1" s="199" t="s">
        <v>364</v>
      </c>
      <c r="AB1" s="198" t="s">
        <v>370</v>
      </c>
      <c r="AC1" s="186" t="s">
        <v>371</v>
      </c>
      <c r="AD1" s="187" t="s">
        <v>89</v>
      </c>
      <c r="AE1" s="187" t="s">
        <v>372</v>
      </c>
      <c r="AF1" s="187" t="s">
        <v>87</v>
      </c>
      <c r="AG1" s="187" t="s">
        <v>373</v>
      </c>
      <c r="AH1" s="187" t="s">
        <v>374</v>
      </c>
      <c r="AI1" s="186" t="s">
        <v>332</v>
      </c>
      <c r="AJ1" s="200" t="s">
        <v>333</v>
      </c>
      <c r="AK1" s="187" t="s">
        <v>375</v>
      </c>
      <c r="AL1" s="187" t="s">
        <v>92</v>
      </c>
      <c r="AM1" s="187" t="s">
        <v>376</v>
      </c>
      <c r="AN1" s="187" t="s">
        <v>334</v>
      </c>
      <c r="AO1" s="187" t="s">
        <v>377</v>
      </c>
      <c r="AP1" s="187" t="s">
        <v>378</v>
      </c>
      <c r="AQ1" s="186" t="s">
        <v>335</v>
      </c>
      <c r="AR1" s="185" t="s">
        <v>336</v>
      </c>
      <c r="AS1" s="185" t="s">
        <v>379</v>
      </c>
      <c r="AT1" s="188" t="s">
        <v>337</v>
      </c>
      <c r="AU1" s="201" t="s">
        <v>380</v>
      </c>
      <c r="AV1" s="186" t="s">
        <v>339</v>
      </c>
      <c r="AW1" s="186" t="s">
        <v>340</v>
      </c>
      <c r="AX1" s="186" t="s">
        <v>341</v>
      </c>
      <c r="AY1" s="185" t="s">
        <v>342</v>
      </c>
      <c r="AZ1" s="190" t="s">
        <v>343</v>
      </c>
      <c r="BA1" s="189" t="s">
        <v>344</v>
      </c>
      <c r="BB1" s="185" t="s">
        <v>345</v>
      </c>
      <c r="BC1" s="190" t="s">
        <v>346</v>
      </c>
      <c r="BD1" s="186" t="s">
        <v>347</v>
      </c>
      <c r="BE1" s="186" t="s">
        <v>348</v>
      </c>
      <c r="BF1" s="186" t="s">
        <v>349</v>
      </c>
      <c r="BG1" s="185" t="s">
        <v>350</v>
      </c>
      <c r="BH1" s="185" t="s">
        <v>351</v>
      </c>
      <c r="BI1" s="191" t="s">
        <v>352</v>
      </c>
      <c r="BJ1" s="198" t="s">
        <v>381</v>
      </c>
      <c r="BK1" s="192" t="s">
        <v>353</v>
      </c>
      <c r="BL1" s="192" t="s">
        <v>354</v>
      </c>
      <c r="BM1" s="185" t="s">
        <v>382</v>
      </c>
      <c r="BN1" s="182" t="s">
        <v>9</v>
      </c>
      <c r="BO1" s="186" t="s">
        <v>338</v>
      </c>
      <c r="BP1" s="189" t="s">
        <v>339</v>
      </c>
      <c r="BQ1" s="186" t="s">
        <v>340</v>
      </c>
      <c r="BR1" s="186" t="s">
        <v>341</v>
      </c>
      <c r="BS1" s="185" t="s">
        <v>342</v>
      </c>
      <c r="BT1" s="190" t="s">
        <v>343</v>
      </c>
      <c r="BU1" s="189" t="s">
        <v>344</v>
      </c>
      <c r="BV1" s="185" t="s">
        <v>345</v>
      </c>
      <c r="BW1" s="190" t="s">
        <v>346</v>
      </c>
      <c r="BX1" s="186" t="s">
        <v>347</v>
      </c>
      <c r="BY1" s="186" t="s">
        <v>348</v>
      </c>
      <c r="BZ1" s="186" t="s">
        <v>349</v>
      </c>
      <c r="CA1" s="185" t="s">
        <v>350</v>
      </c>
      <c r="CB1" s="185" t="s">
        <v>351</v>
      </c>
      <c r="CC1" s="191" t="s">
        <v>352</v>
      </c>
    </row>
    <row r="2" spans="1:81" ht="15.75" thickTop="1">
      <c r="A2" s="147"/>
      <c r="B2" s="395">
        <v>6020000</v>
      </c>
      <c r="C2" s="55">
        <v>6020000</v>
      </c>
      <c r="D2" s="56"/>
      <c r="E2" s="57"/>
      <c r="F2" s="58"/>
      <c r="G2" s="58"/>
      <c r="H2" s="59"/>
      <c r="I2" s="342">
        <v>466020000</v>
      </c>
      <c r="J2" s="203">
        <v>5285.46</v>
      </c>
      <c r="K2" s="396">
        <v>528546</v>
      </c>
      <c r="L2" s="56">
        <v>5306.79</v>
      </c>
      <c r="M2" s="60">
        <v>530679</v>
      </c>
      <c r="N2" s="248">
        <v>6020000</v>
      </c>
      <c r="O2" s="343">
        <v>1</v>
      </c>
      <c r="P2" s="402">
        <v>834678</v>
      </c>
      <c r="Q2" s="58">
        <v>778489</v>
      </c>
      <c r="R2" s="408">
        <v>778489</v>
      </c>
      <c r="S2" s="58">
        <v>730018</v>
      </c>
      <c r="T2" s="413">
        <v>694668</v>
      </c>
      <c r="U2" s="204">
        <v>56189</v>
      </c>
      <c r="V2" s="419">
        <v>7.217699928964956E-2</v>
      </c>
      <c r="W2" s="61">
        <v>83821</v>
      </c>
      <c r="X2" s="425">
        <v>0.12066339603954696</v>
      </c>
      <c r="Y2" s="431">
        <v>157.9</v>
      </c>
      <c r="Z2" s="344">
        <v>146.69999999999999</v>
      </c>
      <c r="AA2" s="248">
        <v>6020000</v>
      </c>
      <c r="AB2" s="343">
        <v>1</v>
      </c>
      <c r="AC2" s="440">
        <v>347144</v>
      </c>
      <c r="AD2" s="61">
        <v>321484</v>
      </c>
      <c r="AE2" s="408">
        <v>321484</v>
      </c>
      <c r="AF2" s="447">
        <v>291903</v>
      </c>
      <c r="AG2" s="204">
        <v>25660</v>
      </c>
      <c r="AH2" s="419">
        <v>7.9817347053041526E-2</v>
      </c>
      <c r="AI2" s="61">
        <v>29581</v>
      </c>
      <c r="AJ2" s="345">
        <v>0.10133845832348418</v>
      </c>
      <c r="AK2" s="440">
        <v>330326</v>
      </c>
      <c r="AL2" s="61">
        <v>306550</v>
      </c>
      <c r="AM2" s="408">
        <v>306550</v>
      </c>
      <c r="AN2" s="459">
        <v>281912</v>
      </c>
      <c r="AO2" s="206">
        <v>23776</v>
      </c>
      <c r="AP2" s="419">
        <v>7.7559941282009465E-2</v>
      </c>
      <c r="AQ2" s="61">
        <v>24638</v>
      </c>
      <c r="AR2" s="425">
        <v>8.7396066857742843E-2</v>
      </c>
      <c r="AS2" s="202">
        <v>0.62497114726059799</v>
      </c>
      <c r="AT2" s="62">
        <v>0.57765617256382862</v>
      </c>
      <c r="AU2" s="402">
        <v>331315</v>
      </c>
      <c r="AV2" s="203">
        <v>249025</v>
      </c>
      <c r="AW2" s="203">
        <v>28965</v>
      </c>
      <c r="AX2" s="61">
        <v>277990</v>
      </c>
      <c r="AY2" s="205">
        <v>0.83905045047764215</v>
      </c>
      <c r="AZ2" s="63">
        <v>1.0000601316777618</v>
      </c>
      <c r="BA2" s="203">
        <v>27825</v>
      </c>
      <c r="BB2" s="205">
        <v>8.3983520214901228E-2</v>
      </c>
      <c r="BC2" s="63">
        <v>0.99980381208215741</v>
      </c>
      <c r="BD2" s="203">
        <v>14935</v>
      </c>
      <c r="BE2" s="203">
        <v>3970</v>
      </c>
      <c r="BF2" s="61">
        <v>18905</v>
      </c>
      <c r="BG2" s="205">
        <v>5.7060501335586981E-2</v>
      </c>
      <c r="BH2" s="63">
        <v>0.99930825456369499</v>
      </c>
      <c r="BI2" s="262">
        <v>6595</v>
      </c>
      <c r="BJ2" s="266" t="s">
        <v>383</v>
      </c>
      <c r="BK2" s="64" t="s">
        <v>43</v>
      </c>
      <c r="BL2" s="346"/>
      <c r="BN2" s="270"/>
      <c r="BO2" s="347">
        <v>377840</v>
      </c>
      <c r="BP2" s="236">
        <v>272065</v>
      </c>
      <c r="BQ2" s="236">
        <v>26895</v>
      </c>
      <c r="BR2" s="8">
        <v>298960</v>
      </c>
      <c r="BS2" s="264">
        <v>0.79123438492483589</v>
      </c>
      <c r="BT2" s="4">
        <v>1.0000004864867231</v>
      </c>
      <c r="BU2" s="236">
        <v>51395</v>
      </c>
      <c r="BV2" s="264">
        <v>0.13602318441668432</v>
      </c>
      <c r="BW2" s="4">
        <v>1.0000013557757461</v>
      </c>
      <c r="BX2" s="236">
        <v>17295</v>
      </c>
      <c r="BY2" s="236">
        <v>6315</v>
      </c>
      <c r="BZ2" s="8">
        <v>23610</v>
      </c>
      <c r="CA2" s="264">
        <v>6.2486766885454161E-2</v>
      </c>
      <c r="CB2" s="4">
        <v>0.99999626939129993</v>
      </c>
      <c r="CC2" s="236">
        <v>3880</v>
      </c>
    </row>
    <row r="3" spans="1:81">
      <c r="A3" s="148" t="s">
        <v>98</v>
      </c>
      <c r="B3" s="209" t="s">
        <v>402</v>
      </c>
      <c r="C3" s="66">
        <v>6020001</v>
      </c>
      <c r="D3" s="67"/>
      <c r="E3" s="68"/>
      <c r="F3" s="69"/>
      <c r="G3" s="69"/>
      <c r="H3" s="70"/>
      <c r="I3" s="256">
        <v>466020001</v>
      </c>
      <c r="J3" s="209">
        <v>1.78</v>
      </c>
      <c r="K3" s="397">
        <v>178</v>
      </c>
      <c r="L3" s="67">
        <v>1.83</v>
      </c>
      <c r="M3" s="71">
        <v>183</v>
      </c>
      <c r="N3" s="247">
        <v>6020001</v>
      </c>
      <c r="O3" s="208">
        <v>1</v>
      </c>
      <c r="P3" s="403">
        <v>4213</v>
      </c>
      <c r="Q3" s="69">
        <v>4277</v>
      </c>
      <c r="R3" s="409">
        <v>4277</v>
      </c>
      <c r="S3" s="69">
        <v>4318</v>
      </c>
      <c r="T3" s="414">
        <v>4360</v>
      </c>
      <c r="U3" s="210">
        <v>-64</v>
      </c>
      <c r="V3" s="420">
        <v>-1.4963759644610709E-2</v>
      </c>
      <c r="W3" s="72">
        <v>-83</v>
      </c>
      <c r="X3" s="426">
        <v>-1.9036697247706423E-2</v>
      </c>
      <c r="Y3" s="432">
        <v>2371.4</v>
      </c>
      <c r="Z3" s="211">
        <v>2338.8000000000002</v>
      </c>
      <c r="AA3" s="247">
        <v>6020001</v>
      </c>
      <c r="AB3" s="208">
        <v>1</v>
      </c>
      <c r="AC3" s="441">
        <v>1899</v>
      </c>
      <c r="AD3" s="69">
        <v>1872</v>
      </c>
      <c r="AE3" s="409">
        <v>1872</v>
      </c>
      <c r="AF3" s="448">
        <v>1892</v>
      </c>
      <c r="AG3" s="210">
        <v>27</v>
      </c>
      <c r="AH3" s="420">
        <v>1.4423076923076924E-2</v>
      </c>
      <c r="AI3" s="69">
        <v>-20</v>
      </c>
      <c r="AJ3" s="212">
        <v>-1.0570824524312896E-2</v>
      </c>
      <c r="AK3" s="441">
        <v>1838</v>
      </c>
      <c r="AL3" s="69">
        <v>1835</v>
      </c>
      <c r="AM3" s="409">
        <v>1835</v>
      </c>
      <c r="AN3" s="460">
        <v>1852</v>
      </c>
      <c r="AO3" s="213">
        <v>3</v>
      </c>
      <c r="AP3" s="420">
        <v>1.6348773841961854E-3</v>
      </c>
      <c r="AQ3" s="72">
        <v>-17</v>
      </c>
      <c r="AR3" s="426">
        <v>-9.1792656587473005E-3</v>
      </c>
      <c r="AS3" s="214">
        <v>10.325842696629213</v>
      </c>
      <c r="AT3" s="74">
        <v>10.027322404371585</v>
      </c>
      <c r="AU3" s="403">
        <v>1480</v>
      </c>
      <c r="AV3" s="209">
        <v>1055</v>
      </c>
      <c r="AW3" s="209">
        <v>90</v>
      </c>
      <c r="AX3" s="72">
        <v>1145</v>
      </c>
      <c r="AY3" s="73">
        <v>0.77364864864864868</v>
      </c>
      <c r="AZ3" s="75">
        <v>0.92210804368134536</v>
      </c>
      <c r="BA3" s="209">
        <v>115</v>
      </c>
      <c r="BB3" s="73">
        <v>7.77027027027027E-2</v>
      </c>
      <c r="BC3" s="75">
        <v>0.92503217503217494</v>
      </c>
      <c r="BD3" s="209">
        <v>135</v>
      </c>
      <c r="BE3" s="209">
        <v>65</v>
      </c>
      <c r="BF3" s="72">
        <v>200</v>
      </c>
      <c r="BG3" s="73">
        <v>0.13513513513513514</v>
      </c>
      <c r="BH3" s="75">
        <v>2.3666398447484265</v>
      </c>
      <c r="BI3" s="215">
        <v>15</v>
      </c>
      <c r="BJ3" s="267" t="s">
        <v>5</v>
      </c>
      <c r="BK3" s="65" t="s">
        <v>5</v>
      </c>
      <c r="BL3" s="225" t="s">
        <v>5</v>
      </c>
      <c r="BN3" s="140" t="s">
        <v>99</v>
      </c>
      <c r="BO3" s="265">
        <v>2020</v>
      </c>
      <c r="BP3" s="49">
        <v>1360</v>
      </c>
      <c r="BQ3" s="49">
        <v>120</v>
      </c>
      <c r="BR3" s="8">
        <v>1480</v>
      </c>
      <c r="BS3" s="9">
        <v>0.73267326732673266</v>
      </c>
      <c r="BT3" s="3">
        <v>0.92598809875047416</v>
      </c>
      <c r="BU3" s="49">
        <v>305</v>
      </c>
      <c r="BV3" s="9">
        <v>0.15099009900990099</v>
      </c>
      <c r="BW3" s="4">
        <v>1.1100335899803782</v>
      </c>
      <c r="BX3" s="49">
        <v>110</v>
      </c>
      <c r="BY3" s="49">
        <v>105</v>
      </c>
      <c r="BZ3" s="8">
        <v>215</v>
      </c>
      <c r="CA3" s="9">
        <v>0.10643564356435643</v>
      </c>
      <c r="CB3" s="4">
        <v>1.7033245885441202</v>
      </c>
      <c r="CC3" s="49">
        <v>20</v>
      </c>
    </row>
    <row r="4" spans="1:81">
      <c r="A4" s="149" t="s">
        <v>661</v>
      </c>
      <c r="B4" s="228" t="s">
        <v>403</v>
      </c>
      <c r="C4" s="77">
        <v>6020002</v>
      </c>
      <c r="D4" s="78"/>
      <c r="E4" s="79"/>
      <c r="F4" s="80"/>
      <c r="G4" s="80"/>
      <c r="H4" s="81"/>
      <c r="I4" s="258">
        <v>466020002</v>
      </c>
      <c r="J4" s="228">
        <v>1.85</v>
      </c>
      <c r="K4" s="398">
        <v>185</v>
      </c>
      <c r="L4" s="78">
        <v>1.86</v>
      </c>
      <c r="M4" s="82">
        <v>186</v>
      </c>
      <c r="N4" s="239">
        <v>6020002</v>
      </c>
      <c r="O4" s="227">
        <v>1</v>
      </c>
      <c r="P4" s="404">
        <v>5540</v>
      </c>
      <c r="Q4" s="80">
        <v>5238</v>
      </c>
      <c r="R4" s="410">
        <v>5238</v>
      </c>
      <c r="S4" s="80">
        <v>5183</v>
      </c>
      <c r="T4" s="415">
        <v>5274</v>
      </c>
      <c r="U4" s="229">
        <v>302</v>
      </c>
      <c r="V4" s="421">
        <v>5.7655593738067966E-2</v>
      </c>
      <c r="W4" s="83">
        <v>-36</v>
      </c>
      <c r="X4" s="427">
        <v>-6.8259385665529011E-3</v>
      </c>
      <c r="Y4" s="433">
        <v>2999.3</v>
      </c>
      <c r="Z4" s="230">
        <v>2819</v>
      </c>
      <c r="AA4" s="239">
        <v>6020002</v>
      </c>
      <c r="AB4" s="227">
        <v>1</v>
      </c>
      <c r="AC4" s="442">
        <v>2794</v>
      </c>
      <c r="AD4" s="80">
        <v>2508</v>
      </c>
      <c r="AE4" s="410">
        <v>2508</v>
      </c>
      <c r="AF4" s="449">
        <v>2486</v>
      </c>
      <c r="AG4" s="229">
        <v>286</v>
      </c>
      <c r="AH4" s="421">
        <v>0.11403508771929824</v>
      </c>
      <c r="AI4" s="80">
        <v>22</v>
      </c>
      <c r="AJ4" s="231">
        <v>8.8495575221238937E-3</v>
      </c>
      <c r="AK4" s="442">
        <v>2657</v>
      </c>
      <c r="AL4" s="80">
        <v>2416</v>
      </c>
      <c r="AM4" s="410">
        <v>2416</v>
      </c>
      <c r="AN4" s="461">
        <v>2403</v>
      </c>
      <c r="AO4" s="232">
        <v>241</v>
      </c>
      <c r="AP4" s="421">
        <v>9.9751655629139069E-2</v>
      </c>
      <c r="AQ4" s="83">
        <v>13</v>
      </c>
      <c r="AR4" s="427">
        <v>5.4099042863087806E-3</v>
      </c>
      <c r="AS4" s="233">
        <v>14.362162162162162</v>
      </c>
      <c r="AT4" s="85">
        <v>12.989247311827956</v>
      </c>
      <c r="AU4" s="404">
        <v>2355</v>
      </c>
      <c r="AV4" s="228">
        <v>1690</v>
      </c>
      <c r="AW4" s="228">
        <v>105</v>
      </c>
      <c r="AX4" s="83">
        <v>1795</v>
      </c>
      <c r="AY4" s="84">
        <v>0.76220806794055207</v>
      </c>
      <c r="AZ4" s="86">
        <v>0.90847207144285114</v>
      </c>
      <c r="BA4" s="228">
        <v>300</v>
      </c>
      <c r="BB4" s="84">
        <v>0.12738853503184713</v>
      </c>
      <c r="BC4" s="86">
        <v>1.516530178950561</v>
      </c>
      <c r="BD4" s="228">
        <v>135</v>
      </c>
      <c r="BE4" s="228">
        <v>80</v>
      </c>
      <c r="BF4" s="83">
        <v>215</v>
      </c>
      <c r="BG4" s="84">
        <v>9.1295116772823773E-2</v>
      </c>
      <c r="BH4" s="86">
        <v>1.5988636912928857</v>
      </c>
      <c r="BI4" s="234">
        <v>50</v>
      </c>
      <c r="BJ4" s="88" t="s">
        <v>7</v>
      </c>
      <c r="BK4" s="76" t="s">
        <v>7</v>
      </c>
      <c r="BL4" s="216" t="s">
        <v>7</v>
      </c>
      <c r="BM4" t="s">
        <v>387</v>
      </c>
      <c r="BN4" s="140"/>
      <c r="BO4" s="265">
        <v>2920</v>
      </c>
      <c r="BP4" s="49">
        <v>1865</v>
      </c>
      <c r="BQ4" s="49">
        <v>170</v>
      </c>
      <c r="BR4" s="8">
        <v>2035</v>
      </c>
      <c r="BS4" s="9">
        <v>0.69691780821917804</v>
      </c>
      <c r="BT4" s="3">
        <v>0.88079861105460333</v>
      </c>
      <c r="BU4" s="49">
        <v>535</v>
      </c>
      <c r="BV4" s="9">
        <v>0.18321917808219179</v>
      </c>
      <c r="BW4" s="4">
        <v>1.346972042097232</v>
      </c>
      <c r="BX4" s="49">
        <v>160</v>
      </c>
      <c r="BY4" s="49">
        <v>140</v>
      </c>
      <c r="BZ4" s="8">
        <v>300</v>
      </c>
      <c r="CA4" s="9">
        <v>0.10273972602739725</v>
      </c>
      <c r="CB4" s="4">
        <v>1.6441776053802752</v>
      </c>
      <c r="CC4" s="49">
        <v>40</v>
      </c>
    </row>
    <row r="5" spans="1:81">
      <c r="A5" s="148" t="s">
        <v>662</v>
      </c>
      <c r="B5" s="209" t="s">
        <v>404</v>
      </c>
      <c r="C5" s="66">
        <v>6020003</v>
      </c>
      <c r="D5" s="67"/>
      <c r="E5" s="68"/>
      <c r="F5" s="69"/>
      <c r="G5" s="69"/>
      <c r="H5" s="70"/>
      <c r="I5" s="256">
        <v>466020003</v>
      </c>
      <c r="J5" s="209">
        <v>1.41</v>
      </c>
      <c r="K5" s="397">
        <v>141</v>
      </c>
      <c r="L5" s="67">
        <v>1.41</v>
      </c>
      <c r="M5" s="71">
        <v>141</v>
      </c>
      <c r="N5" s="247">
        <v>6020003</v>
      </c>
      <c r="O5" s="208">
        <v>1</v>
      </c>
      <c r="P5" s="403">
        <v>5152</v>
      </c>
      <c r="Q5" s="69">
        <v>5163</v>
      </c>
      <c r="R5" s="409">
        <v>5163</v>
      </c>
      <c r="S5" s="69">
        <v>5094</v>
      </c>
      <c r="T5" s="414">
        <v>5272</v>
      </c>
      <c r="U5" s="210">
        <v>-11</v>
      </c>
      <c r="V5" s="420">
        <v>-2.1305442572147975E-3</v>
      </c>
      <c r="W5" s="72">
        <v>-109</v>
      </c>
      <c r="X5" s="426">
        <v>-2.0675265553869501E-2</v>
      </c>
      <c r="Y5" s="432">
        <v>3657.5</v>
      </c>
      <c r="Z5" s="211">
        <v>3656.8</v>
      </c>
      <c r="AA5" s="247">
        <v>6020003</v>
      </c>
      <c r="AB5" s="208">
        <v>1</v>
      </c>
      <c r="AC5" s="441">
        <v>2705</v>
      </c>
      <c r="AD5" s="69">
        <v>2680</v>
      </c>
      <c r="AE5" s="409">
        <v>2680</v>
      </c>
      <c r="AF5" s="448">
        <v>2719</v>
      </c>
      <c r="AG5" s="210">
        <v>25</v>
      </c>
      <c r="AH5" s="420">
        <v>9.3283582089552231E-3</v>
      </c>
      <c r="AI5" s="69">
        <v>-39</v>
      </c>
      <c r="AJ5" s="212">
        <v>-1.4343508642883413E-2</v>
      </c>
      <c r="AK5" s="441">
        <v>2528</v>
      </c>
      <c r="AL5" s="69">
        <v>2510</v>
      </c>
      <c r="AM5" s="409">
        <v>2510</v>
      </c>
      <c r="AN5" s="460">
        <v>2632</v>
      </c>
      <c r="AO5" s="213">
        <v>18</v>
      </c>
      <c r="AP5" s="420">
        <v>7.1713147410358566E-3</v>
      </c>
      <c r="AQ5" s="72">
        <v>-122</v>
      </c>
      <c r="AR5" s="426">
        <v>-4.6352583586626139E-2</v>
      </c>
      <c r="AS5" s="214">
        <v>17.929078014184398</v>
      </c>
      <c r="AT5" s="74">
        <v>17.801418439716311</v>
      </c>
      <c r="AU5" s="403">
        <v>2205</v>
      </c>
      <c r="AV5" s="209">
        <v>1420</v>
      </c>
      <c r="AW5" s="209">
        <v>155</v>
      </c>
      <c r="AX5" s="72">
        <v>1575</v>
      </c>
      <c r="AY5" s="73">
        <v>0.7142857142857143</v>
      </c>
      <c r="AZ5" s="75">
        <v>0.85135365230716842</v>
      </c>
      <c r="BA5" s="209">
        <v>325</v>
      </c>
      <c r="BB5" s="73">
        <v>0.14739229024943309</v>
      </c>
      <c r="BC5" s="75">
        <v>1.7546701220170606</v>
      </c>
      <c r="BD5" s="209">
        <v>180</v>
      </c>
      <c r="BE5" s="209">
        <v>75</v>
      </c>
      <c r="BF5" s="72">
        <v>255</v>
      </c>
      <c r="BG5" s="73">
        <v>0.11564625850340136</v>
      </c>
      <c r="BH5" s="75">
        <v>2.0253285201996736</v>
      </c>
      <c r="BI5" s="215">
        <v>55</v>
      </c>
      <c r="BJ5" s="267" t="s">
        <v>5</v>
      </c>
      <c r="BK5" s="65" t="s">
        <v>5</v>
      </c>
      <c r="BL5" s="225" t="s">
        <v>5</v>
      </c>
      <c r="BN5" s="140" t="s">
        <v>56</v>
      </c>
      <c r="BO5" s="265">
        <v>2930</v>
      </c>
      <c r="BP5" s="49">
        <v>1705</v>
      </c>
      <c r="BQ5" s="49">
        <v>165</v>
      </c>
      <c r="BR5" s="8">
        <v>1870</v>
      </c>
      <c r="BS5" s="9">
        <v>0.63822525597269619</v>
      </c>
      <c r="BT5" s="3">
        <v>0.80662010981921428</v>
      </c>
      <c r="BU5" s="49">
        <v>660</v>
      </c>
      <c r="BV5" s="9">
        <v>0.22525597269624573</v>
      </c>
      <c r="BW5" s="4">
        <v>1.656013855717384</v>
      </c>
      <c r="BX5" s="49">
        <v>225</v>
      </c>
      <c r="BY5" s="49">
        <v>160</v>
      </c>
      <c r="BZ5" s="8">
        <v>385</v>
      </c>
      <c r="CA5" s="9">
        <v>0.13139931740614336</v>
      </c>
      <c r="CB5" s="4">
        <v>2.1028264664033056</v>
      </c>
      <c r="CC5" s="49">
        <v>25</v>
      </c>
    </row>
    <row r="6" spans="1:81">
      <c r="A6" s="149" t="s">
        <v>663</v>
      </c>
      <c r="B6" s="228" t="s">
        <v>405</v>
      </c>
      <c r="C6" s="77">
        <v>6020004.0099999998</v>
      </c>
      <c r="D6" s="78"/>
      <c r="E6" s="79"/>
      <c r="F6" s="80"/>
      <c r="G6" s="80"/>
      <c r="H6" s="81"/>
      <c r="I6" s="258">
        <v>466020004.00999999</v>
      </c>
      <c r="J6" s="228">
        <v>1.1000000000000001</v>
      </c>
      <c r="K6" s="398">
        <v>110.00000000000001</v>
      </c>
      <c r="L6" s="78">
        <v>1.1200000000000001</v>
      </c>
      <c r="M6" s="82">
        <v>112.00000000000001</v>
      </c>
      <c r="N6" s="239">
        <v>6020004.0099999998</v>
      </c>
      <c r="O6" s="227">
        <v>1</v>
      </c>
      <c r="P6" s="404">
        <v>4554</v>
      </c>
      <c r="Q6" s="80">
        <v>4745</v>
      </c>
      <c r="R6" s="410">
        <v>4745</v>
      </c>
      <c r="S6" s="80">
        <v>4623</v>
      </c>
      <c r="T6" s="415">
        <v>4577</v>
      </c>
      <c r="U6" s="229">
        <v>-191</v>
      </c>
      <c r="V6" s="421">
        <v>-4.0252897787144359E-2</v>
      </c>
      <c r="W6" s="83">
        <v>168</v>
      </c>
      <c r="X6" s="427">
        <v>3.6705265457723402E-2</v>
      </c>
      <c r="Y6" s="433">
        <v>4124.6000000000004</v>
      </c>
      <c r="Z6" s="230">
        <v>4241.8999999999996</v>
      </c>
      <c r="AA6" s="239">
        <v>6020004.0099999998</v>
      </c>
      <c r="AB6" s="227">
        <v>1</v>
      </c>
      <c r="AC6" s="442">
        <v>2371</v>
      </c>
      <c r="AD6" s="80">
        <v>2346</v>
      </c>
      <c r="AE6" s="410">
        <v>2346</v>
      </c>
      <c r="AF6" s="449">
        <v>2356</v>
      </c>
      <c r="AG6" s="229">
        <v>25</v>
      </c>
      <c r="AH6" s="421">
        <v>1.0656436487638534E-2</v>
      </c>
      <c r="AI6" s="80">
        <v>-10</v>
      </c>
      <c r="AJ6" s="231">
        <v>-4.2444821731748728E-3</v>
      </c>
      <c r="AK6" s="442">
        <v>2268</v>
      </c>
      <c r="AL6" s="80">
        <v>2285</v>
      </c>
      <c r="AM6" s="410">
        <v>2285</v>
      </c>
      <c r="AN6" s="461">
        <v>2307</v>
      </c>
      <c r="AO6" s="232">
        <v>-17</v>
      </c>
      <c r="AP6" s="421">
        <v>-7.4398249452954047E-3</v>
      </c>
      <c r="AQ6" s="83">
        <v>-22</v>
      </c>
      <c r="AR6" s="427">
        <v>-9.5361941915908105E-3</v>
      </c>
      <c r="AS6" s="233">
        <v>20.618181818181817</v>
      </c>
      <c r="AT6" s="85">
        <v>20.401785714285712</v>
      </c>
      <c r="AU6" s="404">
        <v>1940</v>
      </c>
      <c r="AV6" s="228">
        <v>1305</v>
      </c>
      <c r="AW6" s="228">
        <v>165</v>
      </c>
      <c r="AX6" s="83">
        <v>1470</v>
      </c>
      <c r="AY6" s="84">
        <v>0.75773195876288657</v>
      </c>
      <c r="AZ6" s="86">
        <v>0.90313701878770747</v>
      </c>
      <c r="BA6" s="228">
        <v>195</v>
      </c>
      <c r="BB6" s="84">
        <v>0.10051546391752578</v>
      </c>
      <c r="BC6" s="86">
        <v>1.1966126656848306</v>
      </c>
      <c r="BD6" s="228">
        <v>190</v>
      </c>
      <c r="BE6" s="228">
        <v>45</v>
      </c>
      <c r="BF6" s="83">
        <v>235</v>
      </c>
      <c r="BG6" s="84">
        <v>0.1211340206185567</v>
      </c>
      <c r="BH6" s="86">
        <v>2.1214364381533573</v>
      </c>
      <c r="BI6" s="234">
        <v>40</v>
      </c>
      <c r="BJ6" s="88" t="s">
        <v>7</v>
      </c>
      <c r="BK6" s="76" t="s">
        <v>7</v>
      </c>
      <c r="BL6" s="216" t="s">
        <v>7</v>
      </c>
      <c r="BM6" t="s">
        <v>385</v>
      </c>
      <c r="BN6" s="140"/>
      <c r="BO6" s="265">
        <v>2620</v>
      </c>
      <c r="BP6" s="49">
        <v>1710</v>
      </c>
      <c r="BQ6" s="49">
        <v>155</v>
      </c>
      <c r="BR6" s="8">
        <v>1865</v>
      </c>
      <c r="BS6" s="9">
        <v>0.71183206106870234</v>
      </c>
      <c r="BT6" s="3">
        <v>0.89964796895571009</v>
      </c>
      <c r="BU6" s="49">
        <v>480</v>
      </c>
      <c r="BV6" s="9">
        <v>0.18320610687022901</v>
      </c>
      <c r="BW6" s="4">
        <v>1.3468759464960265</v>
      </c>
      <c r="BX6" s="49">
        <v>150</v>
      </c>
      <c r="BY6" s="49">
        <v>95</v>
      </c>
      <c r="BZ6" s="8">
        <v>245</v>
      </c>
      <c r="CA6" s="9">
        <v>9.3511450381679392E-2</v>
      </c>
      <c r="CB6" s="4">
        <v>1.4964944769580775</v>
      </c>
      <c r="CC6" s="49">
        <v>30</v>
      </c>
    </row>
    <row r="7" spans="1:81">
      <c r="A7" s="150" t="s">
        <v>85</v>
      </c>
      <c r="B7" s="218" t="s">
        <v>406</v>
      </c>
      <c r="C7" s="90">
        <v>6020004.0199999996</v>
      </c>
      <c r="D7" s="91"/>
      <c r="E7" s="92"/>
      <c r="F7" s="93"/>
      <c r="G7" s="93"/>
      <c r="H7" s="94"/>
      <c r="I7" s="257">
        <v>466020004.01999998</v>
      </c>
      <c r="J7" s="218">
        <v>2.27</v>
      </c>
      <c r="K7" s="399">
        <v>227</v>
      </c>
      <c r="L7" s="91">
        <v>2.2599999999999998</v>
      </c>
      <c r="M7" s="95">
        <v>225.99999999999997</v>
      </c>
      <c r="N7" s="249">
        <v>6020004.0199999996</v>
      </c>
      <c r="O7" s="217">
        <v>1</v>
      </c>
      <c r="P7" s="405">
        <v>3549</v>
      </c>
      <c r="Q7" s="93">
        <v>3595</v>
      </c>
      <c r="R7" s="411">
        <v>3595</v>
      </c>
      <c r="S7" s="93">
        <v>3345</v>
      </c>
      <c r="T7" s="416">
        <v>3464</v>
      </c>
      <c r="U7" s="219">
        <v>-46</v>
      </c>
      <c r="V7" s="422">
        <v>-1.2795549374130737E-2</v>
      </c>
      <c r="W7" s="96">
        <v>131</v>
      </c>
      <c r="X7" s="428">
        <v>3.78175519630485E-2</v>
      </c>
      <c r="Y7" s="434">
        <v>1565.6</v>
      </c>
      <c r="Z7" s="220">
        <v>1591.9</v>
      </c>
      <c r="AA7" s="249">
        <v>6020004.0199999996</v>
      </c>
      <c r="AB7" s="217">
        <v>1</v>
      </c>
      <c r="AC7" s="443">
        <v>1782</v>
      </c>
      <c r="AD7" s="93">
        <v>1638</v>
      </c>
      <c r="AE7" s="411">
        <v>1638</v>
      </c>
      <c r="AF7" s="450">
        <v>1771</v>
      </c>
      <c r="AG7" s="219">
        <v>144</v>
      </c>
      <c r="AH7" s="422">
        <v>8.7912087912087919E-2</v>
      </c>
      <c r="AI7" s="93">
        <v>-133</v>
      </c>
      <c r="AJ7" s="221">
        <v>-7.5098814229249009E-2</v>
      </c>
      <c r="AK7" s="443">
        <v>1700</v>
      </c>
      <c r="AL7" s="93">
        <v>1602</v>
      </c>
      <c r="AM7" s="411">
        <v>1602</v>
      </c>
      <c r="AN7" s="462">
        <v>1700</v>
      </c>
      <c r="AO7" s="222">
        <v>98</v>
      </c>
      <c r="AP7" s="422">
        <v>6.117353308364544E-2</v>
      </c>
      <c r="AQ7" s="96">
        <v>-98</v>
      </c>
      <c r="AR7" s="428">
        <v>-5.7647058823529412E-2</v>
      </c>
      <c r="AS7" s="223">
        <v>7.4889867841409687</v>
      </c>
      <c r="AT7" s="98">
        <v>7.0884955752212395</v>
      </c>
      <c r="AU7" s="405">
        <v>1515</v>
      </c>
      <c r="AV7" s="218">
        <v>1060</v>
      </c>
      <c r="AW7" s="218">
        <v>100</v>
      </c>
      <c r="AX7" s="96">
        <v>1160</v>
      </c>
      <c r="AY7" s="97">
        <v>0.76567656765676573</v>
      </c>
      <c r="AZ7" s="99">
        <v>0.91260615930484601</v>
      </c>
      <c r="BA7" s="218">
        <v>180</v>
      </c>
      <c r="BB7" s="97">
        <v>0.11881188118811881</v>
      </c>
      <c r="BC7" s="99">
        <v>1.4144271570014142</v>
      </c>
      <c r="BD7" s="218">
        <v>95</v>
      </c>
      <c r="BE7" s="218">
        <v>20</v>
      </c>
      <c r="BF7" s="96">
        <v>115</v>
      </c>
      <c r="BG7" s="97">
        <v>7.590759075907591E-2</v>
      </c>
      <c r="BH7" s="99">
        <v>1.3293798731887201</v>
      </c>
      <c r="BI7" s="224">
        <v>50</v>
      </c>
      <c r="BJ7" s="268" t="s">
        <v>6</v>
      </c>
      <c r="BK7" s="89" t="s">
        <v>6</v>
      </c>
      <c r="BL7" s="225" t="s">
        <v>5</v>
      </c>
      <c r="BM7" t="s">
        <v>592</v>
      </c>
      <c r="BN7" s="140"/>
      <c r="BO7" s="265">
        <v>1805</v>
      </c>
      <c r="BP7" s="49">
        <v>1045</v>
      </c>
      <c r="BQ7" s="49">
        <v>165</v>
      </c>
      <c r="BR7" s="8">
        <v>1210</v>
      </c>
      <c r="BS7" s="9">
        <v>0.67036011080332414</v>
      </c>
      <c r="BT7" s="3">
        <v>0.8472337017915359</v>
      </c>
      <c r="BU7" s="49">
        <v>420</v>
      </c>
      <c r="BV7" s="9">
        <v>0.23268698060941828</v>
      </c>
      <c r="BW7" s="4">
        <v>1.7106443807989697</v>
      </c>
      <c r="BX7" s="49">
        <v>145</v>
      </c>
      <c r="BY7" s="49">
        <v>10</v>
      </c>
      <c r="BZ7" s="8">
        <v>155</v>
      </c>
      <c r="CA7" s="9">
        <v>8.5872576177285317E-2</v>
      </c>
      <c r="CB7" s="4">
        <v>1.3742470622255081</v>
      </c>
      <c r="CC7" s="49">
        <v>15</v>
      </c>
    </row>
    <row r="8" spans="1:81">
      <c r="A8" s="149" t="s">
        <v>83</v>
      </c>
      <c r="B8" s="228" t="s">
        <v>407</v>
      </c>
      <c r="C8" s="77">
        <v>6020005</v>
      </c>
      <c r="D8" s="78"/>
      <c r="E8" s="79"/>
      <c r="F8" s="80"/>
      <c r="G8" s="80"/>
      <c r="H8" s="81"/>
      <c r="I8" s="258">
        <v>466020005</v>
      </c>
      <c r="J8" s="228">
        <v>2.37</v>
      </c>
      <c r="K8" s="398">
        <v>237</v>
      </c>
      <c r="L8" s="78">
        <v>2.34</v>
      </c>
      <c r="M8" s="82">
        <v>234</v>
      </c>
      <c r="N8" s="239">
        <v>6020005</v>
      </c>
      <c r="O8" s="227">
        <v>1</v>
      </c>
      <c r="P8" s="404">
        <v>5511</v>
      </c>
      <c r="Q8" s="80">
        <v>5764</v>
      </c>
      <c r="R8" s="410">
        <v>5764</v>
      </c>
      <c r="S8" s="80">
        <v>5475</v>
      </c>
      <c r="T8" s="415">
        <v>5755</v>
      </c>
      <c r="U8" s="229">
        <v>-253</v>
      </c>
      <c r="V8" s="421">
        <v>-4.3893129770992363E-2</v>
      </c>
      <c r="W8" s="83">
        <v>9</v>
      </c>
      <c r="X8" s="427">
        <v>1.5638575152041702E-3</v>
      </c>
      <c r="Y8" s="433">
        <v>2323.6</v>
      </c>
      <c r="Z8" s="230">
        <v>2458.6999999999998</v>
      </c>
      <c r="AA8" s="239">
        <v>6020005</v>
      </c>
      <c r="AB8" s="227">
        <v>1</v>
      </c>
      <c r="AC8" s="442">
        <v>2071</v>
      </c>
      <c r="AD8" s="80">
        <v>2051</v>
      </c>
      <c r="AE8" s="410">
        <v>2051</v>
      </c>
      <c r="AF8" s="449">
        <v>2351</v>
      </c>
      <c r="AG8" s="229">
        <v>20</v>
      </c>
      <c r="AH8" s="421">
        <v>9.751340809361287E-3</v>
      </c>
      <c r="AI8" s="80">
        <v>-300</v>
      </c>
      <c r="AJ8" s="231">
        <v>-0.12760527435133986</v>
      </c>
      <c r="AK8" s="442">
        <v>2023</v>
      </c>
      <c r="AL8" s="80">
        <v>2021</v>
      </c>
      <c r="AM8" s="410">
        <v>2021</v>
      </c>
      <c r="AN8" s="461">
        <v>2335</v>
      </c>
      <c r="AO8" s="232">
        <v>2</v>
      </c>
      <c r="AP8" s="421">
        <v>9.8960910440376061E-4</v>
      </c>
      <c r="AQ8" s="83">
        <v>-314</v>
      </c>
      <c r="AR8" s="427">
        <v>-0.13447537473233404</v>
      </c>
      <c r="AS8" s="233">
        <v>8.5358649789029535</v>
      </c>
      <c r="AT8" s="85">
        <v>8.6367521367521363</v>
      </c>
      <c r="AU8" s="404">
        <v>1860</v>
      </c>
      <c r="AV8" s="228">
        <v>1425</v>
      </c>
      <c r="AW8" s="228">
        <v>175</v>
      </c>
      <c r="AX8" s="83">
        <v>1600</v>
      </c>
      <c r="AY8" s="84">
        <v>0.86021505376344087</v>
      </c>
      <c r="AZ8" s="86">
        <v>1.0252861189075577</v>
      </c>
      <c r="BA8" s="228">
        <v>70</v>
      </c>
      <c r="BB8" s="84">
        <v>3.7634408602150539E-2</v>
      </c>
      <c r="BC8" s="86">
        <v>0.44802867383512546</v>
      </c>
      <c r="BD8" s="228">
        <v>90</v>
      </c>
      <c r="BE8" s="228">
        <v>75</v>
      </c>
      <c r="BF8" s="83">
        <v>165</v>
      </c>
      <c r="BG8" s="84">
        <v>8.8709677419354843E-2</v>
      </c>
      <c r="BH8" s="86">
        <v>1.5535845432461444</v>
      </c>
      <c r="BI8" s="234">
        <v>25</v>
      </c>
      <c r="BJ8" s="88" t="s">
        <v>7</v>
      </c>
      <c r="BK8" s="76" t="s">
        <v>7</v>
      </c>
      <c r="BL8" s="216" t="s">
        <v>7</v>
      </c>
      <c r="BN8" s="140"/>
      <c r="BO8" s="265">
        <v>2575</v>
      </c>
      <c r="BP8" s="49">
        <v>1975</v>
      </c>
      <c r="BQ8" s="49">
        <v>190</v>
      </c>
      <c r="BR8" s="8">
        <v>2165</v>
      </c>
      <c r="BS8" s="9">
        <v>0.84077669902912622</v>
      </c>
      <c r="BT8" s="3">
        <v>1.0626144718618338</v>
      </c>
      <c r="BU8" s="49">
        <v>260</v>
      </c>
      <c r="BV8" s="9">
        <v>0.10097087378640776</v>
      </c>
      <c r="BW8" s="4">
        <v>0.74230735821447669</v>
      </c>
      <c r="BX8" s="49">
        <v>55</v>
      </c>
      <c r="BY8" s="49">
        <v>75</v>
      </c>
      <c r="BZ8" s="8">
        <v>130</v>
      </c>
      <c r="CA8" s="9">
        <v>5.0485436893203881E-2</v>
      </c>
      <c r="CB8" s="4">
        <v>0.80793504077974432</v>
      </c>
      <c r="CC8" s="49">
        <v>25</v>
      </c>
    </row>
    <row r="9" spans="1:81">
      <c r="A9" s="149" t="s">
        <v>664</v>
      </c>
      <c r="B9" s="228" t="s">
        <v>408</v>
      </c>
      <c r="C9" s="77">
        <v>6020006</v>
      </c>
      <c r="D9" s="78"/>
      <c r="E9" s="79"/>
      <c r="F9" s="80"/>
      <c r="G9" s="80"/>
      <c r="H9" s="81"/>
      <c r="I9" s="258">
        <v>466020006</v>
      </c>
      <c r="J9" s="228">
        <v>2.27</v>
      </c>
      <c r="K9" s="398">
        <v>227</v>
      </c>
      <c r="L9" s="78">
        <v>2.27</v>
      </c>
      <c r="M9" s="82">
        <v>227</v>
      </c>
      <c r="N9" s="239">
        <v>6020006</v>
      </c>
      <c r="O9" s="227">
        <v>1</v>
      </c>
      <c r="P9" s="404">
        <v>5169</v>
      </c>
      <c r="Q9" s="80">
        <v>5324</v>
      </c>
      <c r="R9" s="410">
        <v>5324</v>
      </c>
      <c r="S9" s="80">
        <v>5132</v>
      </c>
      <c r="T9" s="415">
        <v>5016</v>
      </c>
      <c r="U9" s="229">
        <v>-155</v>
      </c>
      <c r="V9" s="421">
        <v>-2.9113448534936137E-2</v>
      </c>
      <c r="W9" s="83">
        <v>308</v>
      </c>
      <c r="X9" s="427">
        <v>6.1403508771929821E-2</v>
      </c>
      <c r="Y9" s="433">
        <v>2273.5</v>
      </c>
      <c r="Z9" s="230">
        <v>2340.3000000000002</v>
      </c>
      <c r="AA9" s="239">
        <v>6020006</v>
      </c>
      <c r="AB9" s="227">
        <v>1</v>
      </c>
      <c r="AC9" s="442">
        <v>2803</v>
      </c>
      <c r="AD9" s="80">
        <v>2845</v>
      </c>
      <c r="AE9" s="410">
        <v>2845</v>
      </c>
      <c r="AF9" s="449">
        <v>2834</v>
      </c>
      <c r="AG9" s="229">
        <v>-42</v>
      </c>
      <c r="AH9" s="421">
        <v>-1.4762741652021089E-2</v>
      </c>
      <c r="AI9" s="80">
        <v>11</v>
      </c>
      <c r="AJ9" s="231">
        <v>3.8814396612561752E-3</v>
      </c>
      <c r="AK9" s="442">
        <v>2670</v>
      </c>
      <c r="AL9" s="80">
        <v>2735</v>
      </c>
      <c r="AM9" s="410">
        <v>2735</v>
      </c>
      <c r="AN9" s="461">
        <v>2635</v>
      </c>
      <c r="AO9" s="232">
        <v>-65</v>
      </c>
      <c r="AP9" s="421">
        <v>-2.376599634369287E-2</v>
      </c>
      <c r="AQ9" s="83">
        <v>100</v>
      </c>
      <c r="AR9" s="427">
        <v>3.7950664136622389E-2</v>
      </c>
      <c r="AS9" s="233">
        <v>11.762114537444933</v>
      </c>
      <c r="AT9" s="85">
        <v>12.048458149779735</v>
      </c>
      <c r="AU9" s="404">
        <v>2160</v>
      </c>
      <c r="AV9" s="228">
        <v>1610</v>
      </c>
      <c r="AW9" s="228">
        <v>135</v>
      </c>
      <c r="AX9" s="83">
        <v>1745</v>
      </c>
      <c r="AY9" s="84">
        <v>0.80787037037037035</v>
      </c>
      <c r="AZ9" s="86">
        <v>0.96289674656778357</v>
      </c>
      <c r="BA9" s="228">
        <v>195</v>
      </c>
      <c r="BB9" s="84">
        <v>9.0277777777777776E-2</v>
      </c>
      <c r="BC9" s="86">
        <v>1.0747354497354495</v>
      </c>
      <c r="BD9" s="228">
        <v>110</v>
      </c>
      <c r="BE9" s="228">
        <v>20</v>
      </c>
      <c r="BF9" s="83">
        <v>130</v>
      </c>
      <c r="BG9" s="84">
        <v>6.0185185185185182E-2</v>
      </c>
      <c r="BH9" s="86">
        <v>1.0540312641888825</v>
      </c>
      <c r="BI9" s="234">
        <v>85</v>
      </c>
      <c r="BJ9" s="88" t="s">
        <v>7</v>
      </c>
      <c r="BK9" s="76" t="s">
        <v>7</v>
      </c>
      <c r="BL9" s="216" t="s">
        <v>7</v>
      </c>
      <c r="BN9" s="140"/>
      <c r="BO9" s="265">
        <v>2770</v>
      </c>
      <c r="BP9" s="49">
        <v>2010</v>
      </c>
      <c r="BQ9" s="49">
        <v>145</v>
      </c>
      <c r="BR9" s="8">
        <v>2155</v>
      </c>
      <c r="BS9" s="9">
        <v>0.77797833935018046</v>
      </c>
      <c r="BT9" s="3">
        <v>0.98324685156373526</v>
      </c>
      <c r="BU9" s="49">
        <v>460</v>
      </c>
      <c r="BV9" s="9">
        <v>0.16606498194945848</v>
      </c>
      <c r="BW9" s="4">
        <v>1.2208595748473308</v>
      </c>
      <c r="BX9" s="49">
        <v>85</v>
      </c>
      <c r="BY9" s="49">
        <v>50</v>
      </c>
      <c r="BZ9" s="8">
        <v>135</v>
      </c>
      <c r="CA9" s="9">
        <v>4.8736462093862815E-2</v>
      </c>
      <c r="CB9" s="4">
        <v>0.77994562219122077</v>
      </c>
      <c r="CC9" s="49">
        <v>20</v>
      </c>
    </row>
    <row r="10" spans="1:81">
      <c r="A10" s="149" t="s">
        <v>665</v>
      </c>
      <c r="B10" s="228" t="s">
        <v>409</v>
      </c>
      <c r="C10" s="77">
        <v>6020007</v>
      </c>
      <c r="D10" s="78"/>
      <c r="E10" s="79"/>
      <c r="F10" s="80"/>
      <c r="G10" s="80"/>
      <c r="H10" s="81"/>
      <c r="I10" s="258">
        <v>466020007</v>
      </c>
      <c r="J10" s="228">
        <v>3.19</v>
      </c>
      <c r="K10" s="398">
        <v>319</v>
      </c>
      <c r="L10" s="78">
        <v>3.24</v>
      </c>
      <c r="M10" s="82">
        <v>324</v>
      </c>
      <c r="N10" s="239">
        <v>6020007</v>
      </c>
      <c r="O10" s="227">
        <v>1</v>
      </c>
      <c r="P10" s="404">
        <v>4042</v>
      </c>
      <c r="Q10" s="80">
        <v>3797</v>
      </c>
      <c r="R10" s="410">
        <v>3797</v>
      </c>
      <c r="S10" s="80">
        <v>3634</v>
      </c>
      <c r="T10" s="415">
        <v>3674</v>
      </c>
      <c r="U10" s="229">
        <v>245</v>
      </c>
      <c r="V10" s="421">
        <v>6.4524624703713451E-2</v>
      </c>
      <c r="W10" s="83">
        <v>123</v>
      </c>
      <c r="X10" s="427">
        <v>3.3478497550353835E-2</v>
      </c>
      <c r="Y10" s="433">
        <v>1269</v>
      </c>
      <c r="Z10" s="230">
        <v>1170.9000000000001</v>
      </c>
      <c r="AA10" s="239">
        <v>6020007</v>
      </c>
      <c r="AB10" s="227">
        <v>1</v>
      </c>
      <c r="AC10" s="442">
        <v>1849</v>
      </c>
      <c r="AD10" s="80">
        <v>1738</v>
      </c>
      <c r="AE10" s="410">
        <v>1738</v>
      </c>
      <c r="AF10" s="449">
        <v>1658</v>
      </c>
      <c r="AG10" s="229">
        <v>111</v>
      </c>
      <c r="AH10" s="421">
        <v>6.3866513233601846E-2</v>
      </c>
      <c r="AI10" s="80">
        <v>80</v>
      </c>
      <c r="AJ10" s="231">
        <v>4.8250904704463207E-2</v>
      </c>
      <c r="AK10" s="442">
        <v>1753</v>
      </c>
      <c r="AL10" s="80">
        <v>1652</v>
      </c>
      <c r="AM10" s="410">
        <v>1652</v>
      </c>
      <c r="AN10" s="461">
        <v>1597</v>
      </c>
      <c r="AO10" s="232">
        <v>101</v>
      </c>
      <c r="AP10" s="421">
        <v>6.1138014527845036E-2</v>
      </c>
      <c r="AQ10" s="83">
        <v>55</v>
      </c>
      <c r="AR10" s="427">
        <v>3.4439574201628055E-2</v>
      </c>
      <c r="AS10" s="233">
        <v>5.4952978056426334</v>
      </c>
      <c r="AT10" s="85">
        <v>5.0987654320987659</v>
      </c>
      <c r="AU10" s="404">
        <v>1315</v>
      </c>
      <c r="AV10" s="228">
        <v>1010</v>
      </c>
      <c r="AW10" s="228">
        <v>100</v>
      </c>
      <c r="AX10" s="83">
        <v>1110</v>
      </c>
      <c r="AY10" s="84">
        <v>0.844106463878327</v>
      </c>
      <c r="AZ10" s="86">
        <v>1.0060863693424638</v>
      </c>
      <c r="BA10" s="228">
        <v>90</v>
      </c>
      <c r="BB10" s="84">
        <v>6.8441064638783272E-2</v>
      </c>
      <c r="BC10" s="86">
        <v>0.81477457903313411</v>
      </c>
      <c r="BD10" s="228">
        <v>60</v>
      </c>
      <c r="BE10" s="228">
        <v>20</v>
      </c>
      <c r="BF10" s="83">
        <v>80</v>
      </c>
      <c r="BG10" s="84">
        <v>6.0836501901140684E-2</v>
      </c>
      <c r="BH10" s="86">
        <v>1.0654378616662117</v>
      </c>
      <c r="BI10" s="234">
        <v>30</v>
      </c>
      <c r="BJ10" s="88" t="s">
        <v>7</v>
      </c>
      <c r="BK10" s="76" t="s">
        <v>7</v>
      </c>
      <c r="BL10" s="216" t="s">
        <v>7</v>
      </c>
      <c r="BN10" s="140"/>
      <c r="BO10" s="265">
        <v>1575</v>
      </c>
      <c r="BP10" s="49">
        <v>1140</v>
      </c>
      <c r="BQ10" s="49">
        <v>110</v>
      </c>
      <c r="BR10" s="8">
        <v>1250</v>
      </c>
      <c r="BS10" s="9">
        <v>0.79365079365079361</v>
      </c>
      <c r="BT10" s="3">
        <v>1.0030544613234436</v>
      </c>
      <c r="BU10" s="49">
        <v>170</v>
      </c>
      <c r="BV10" s="9">
        <v>0.10793650793650794</v>
      </c>
      <c r="BW10" s="4">
        <v>0.79351659599117752</v>
      </c>
      <c r="BX10" s="49">
        <v>90</v>
      </c>
      <c r="BY10" s="49">
        <v>55</v>
      </c>
      <c r="BZ10" s="8">
        <v>145</v>
      </c>
      <c r="CA10" s="9">
        <v>9.2063492063492069E-2</v>
      </c>
      <c r="CB10" s="4">
        <v>1.4733223240592774</v>
      </c>
      <c r="CC10" s="49">
        <v>10</v>
      </c>
    </row>
    <row r="11" spans="1:81">
      <c r="A11" s="148" t="s">
        <v>666</v>
      </c>
      <c r="B11" s="209" t="s">
        <v>410</v>
      </c>
      <c r="C11" s="66">
        <v>6020008</v>
      </c>
      <c r="D11" s="67"/>
      <c r="E11" s="68"/>
      <c r="F11" s="69"/>
      <c r="G11" s="69"/>
      <c r="H11" s="70"/>
      <c r="I11" s="256">
        <v>466020008</v>
      </c>
      <c r="J11" s="209">
        <v>1.1200000000000001</v>
      </c>
      <c r="K11" s="397">
        <v>112.00000000000001</v>
      </c>
      <c r="L11" s="67">
        <v>1.1200000000000001</v>
      </c>
      <c r="M11" s="71">
        <v>112.00000000000001</v>
      </c>
      <c r="N11" s="247">
        <v>6020008</v>
      </c>
      <c r="O11" s="208">
        <v>1</v>
      </c>
      <c r="P11" s="403">
        <v>2850</v>
      </c>
      <c r="Q11" s="69">
        <v>2975</v>
      </c>
      <c r="R11" s="409">
        <v>2975</v>
      </c>
      <c r="S11" s="69">
        <v>2958</v>
      </c>
      <c r="T11" s="414">
        <v>2992</v>
      </c>
      <c r="U11" s="210">
        <v>-125</v>
      </c>
      <c r="V11" s="420">
        <v>-4.2016806722689079E-2</v>
      </c>
      <c r="W11" s="72">
        <v>-17</v>
      </c>
      <c r="X11" s="426">
        <v>-5.681818181818182E-3</v>
      </c>
      <c r="Y11" s="432">
        <v>2539.1999999999998</v>
      </c>
      <c r="Z11" s="211">
        <v>2658.1</v>
      </c>
      <c r="AA11" s="247">
        <v>6020008</v>
      </c>
      <c r="AB11" s="208">
        <v>1</v>
      </c>
      <c r="AC11" s="441">
        <v>1174</v>
      </c>
      <c r="AD11" s="69">
        <v>1164</v>
      </c>
      <c r="AE11" s="409">
        <v>1164</v>
      </c>
      <c r="AF11" s="448">
        <v>1167</v>
      </c>
      <c r="AG11" s="210">
        <v>10</v>
      </c>
      <c r="AH11" s="420">
        <v>8.5910652920962206E-3</v>
      </c>
      <c r="AI11" s="69">
        <v>-3</v>
      </c>
      <c r="AJ11" s="212">
        <v>-2.5706940874035988E-3</v>
      </c>
      <c r="AK11" s="441">
        <v>1134</v>
      </c>
      <c r="AL11" s="69">
        <v>1156</v>
      </c>
      <c r="AM11" s="409">
        <v>1156</v>
      </c>
      <c r="AN11" s="460">
        <v>1143</v>
      </c>
      <c r="AO11" s="213">
        <v>-22</v>
      </c>
      <c r="AP11" s="420">
        <v>-1.9031141868512111E-2</v>
      </c>
      <c r="AQ11" s="72">
        <v>13</v>
      </c>
      <c r="AR11" s="426">
        <v>1.1373578302712161E-2</v>
      </c>
      <c r="AS11" s="214">
        <v>10.124999999999998</v>
      </c>
      <c r="AT11" s="74">
        <v>10.321428571428569</v>
      </c>
      <c r="AU11" s="403">
        <v>1035</v>
      </c>
      <c r="AV11" s="209">
        <v>740</v>
      </c>
      <c r="AW11" s="209">
        <v>80</v>
      </c>
      <c r="AX11" s="72">
        <v>820</v>
      </c>
      <c r="AY11" s="73">
        <v>0.79227053140096615</v>
      </c>
      <c r="AZ11" s="75">
        <v>0.94430337473297521</v>
      </c>
      <c r="BA11" s="209">
        <v>35</v>
      </c>
      <c r="BB11" s="73">
        <v>3.3816425120772944E-2</v>
      </c>
      <c r="BC11" s="75">
        <v>0.40257648953301123</v>
      </c>
      <c r="BD11" s="209">
        <v>55</v>
      </c>
      <c r="BE11" s="209">
        <v>75</v>
      </c>
      <c r="BF11" s="72">
        <v>130</v>
      </c>
      <c r="BG11" s="73">
        <v>0.12560386473429952</v>
      </c>
      <c r="BH11" s="75">
        <v>2.1997174209159285</v>
      </c>
      <c r="BI11" s="215">
        <v>50</v>
      </c>
      <c r="BJ11" s="267" t="s">
        <v>5</v>
      </c>
      <c r="BK11" s="65" t="s">
        <v>5</v>
      </c>
      <c r="BL11" s="216" t="s">
        <v>7</v>
      </c>
      <c r="BN11" s="140" t="s">
        <v>101</v>
      </c>
      <c r="BO11" s="265">
        <v>1670</v>
      </c>
      <c r="BP11" s="49">
        <v>1275</v>
      </c>
      <c r="BQ11" s="49">
        <v>95</v>
      </c>
      <c r="BR11" s="8">
        <v>1370</v>
      </c>
      <c r="BS11" s="9">
        <v>0.82035928143712578</v>
      </c>
      <c r="BT11" s="3">
        <v>1.0368099467883405</v>
      </c>
      <c r="BU11" s="49">
        <v>110</v>
      </c>
      <c r="BV11" s="9">
        <v>6.5868263473053898E-2</v>
      </c>
      <c r="BW11" s="4">
        <v>0.48424357258003348</v>
      </c>
      <c r="BX11" s="49">
        <v>85</v>
      </c>
      <c r="BY11" s="49">
        <v>90</v>
      </c>
      <c r="BZ11" s="8">
        <v>175</v>
      </c>
      <c r="CA11" s="9">
        <v>0.10479041916167664</v>
      </c>
      <c r="CB11" s="4">
        <v>1.6769955216553305</v>
      </c>
      <c r="CC11" s="49">
        <v>15</v>
      </c>
    </row>
    <row r="12" spans="1:81">
      <c r="A12" s="148" t="s">
        <v>100</v>
      </c>
      <c r="B12" s="209" t="s">
        <v>411</v>
      </c>
      <c r="C12" s="66">
        <v>6020009</v>
      </c>
      <c r="D12" s="67"/>
      <c r="E12" s="68"/>
      <c r="F12" s="69"/>
      <c r="G12" s="69"/>
      <c r="H12" s="70"/>
      <c r="I12" s="256">
        <v>466020009</v>
      </c>
      <c r="J12" s="209">
        <v>0.99</v>
      </c>
      <c r="K12" s="397">
        <v>99</v>
      </c>
      <c r="L12" s="67">
        <v>0.98</v>
      </c>
      <c r="M12" s="71">
        <v>98</v>
      </c>
      <c r="N12" s="247">
        <v>6020009</v>
      </c>
      <c r="O12" s="208">
        <v>1</v>
      </c>
      <c r="P12" s="403">
        <v>2999</v>
      </c>
      <c r="Q12" s="69">
        <v>3081</v>
      </c>
      <c r="R12" s="409">
        <v>3081</v>
      </c>
      <c r="S12" s="69">
        <v>3076</v>
      </c>
      <c r="T12" s="414">
        <v>3150</v>
      </c>
      <c r="U12" s="210">
        <v>-82</v>
      </c>
      <c r="V12" s="420">
        <v>-2.661473547549497E-2</v>
      </c>
      <c r="W12" s="72">
        <v>-69</v>
      </c>
      <c r="X12" s="426">
        <v>-2.1904761904761906E-2</v>
      </c>
      <c r="Y12" s="432">
        <v>3033.3</v>
      </c>
      <c r="Z12" s="211">
        <v>3130.5</v>
      </c>
      <c r="AA12" s="247">
        <v>6020009</v>
      </c>
      <c r="AB12" s="208">
        <v>1</v>
      </c>
      <c r="AC12" s="441">
        <v>1238</v>
      </c>
      <c r="AD12" s="69">
        <v>1235</v>
      </c>
      <c r="AE12" s="409">
        <v>1235</v>
      </c>
      <c r="AF12" s="448">
        <v>1237</v>
      </c>
      <c r="AG12" s="210">
        <v>3</v>
      </c>
      <c r="AH12" s="420">
        <v>2.4291497975708503E-3</v>
      </c>
      <c r="AI12" s="69">
        <v>-2</v>
      </c>
      <c r="AJ12" s="212">
        <v>-1.6168148746968471E-3</v>
      </c>
      <c r="AK12" s="441">
        <v>1214</v>
      </c>
      <c r="AL12" s="69">
        <v>1225</v>
      </c>
      <c r="AM12" s="409">
        <v>1225</v>
      </c>
      <c r="AN12" s="460">
        <v>1225</v>
      </c>
      <c r="AO12" s="213">
        <v>-11</v>
      </c>
      <c r="AP12" s="420">
        <v>-8.979591836734694E-3</v>
      </c>
      <c r="AQ12" s="72">
        <v>0</v>
      </c>
      <c r="AR12" s="426">
        <v>0</v>
      </c>
      <c r="AS12" s="214">
        <v>12.262626262626263</v>
      </c>
      <c r="AT12" s="74">
        <v>12.5</v>
      </c>
      <c r="AU12" s="403">
        <v>1170</v>
      </c>
      <c r="AV12" s="209">
        <v>880</v>
      </c>
      <c r="AW12" s="209">
        <v>80</v>
      </c>
      <c r="AX12" s="72">
        <v>960</v>
      </c>
      <c r="AY12" s="73">
        <v>0.82051282051282048</v>
      </c>
      <c r="AZ12" s="75">
        <v>0.97796522111182427</v>
      </c>
      <c r="BA12" s="209">
        <v>50</v>
      </c>
      <c r="BB12" s="73">
        <v>4.2735042735042736E-2</v>
      </c>
      <c r="BC12" s="75">
        <v>0.50875050875050876</v>
      </c>
      <c r="BD12" s="209">
        <v>45</v>
      </c>
      <c r="BE12" s="209">
        <v>65</v>
      </c>
      <c r="BF12" s="72">
        <v>110</v>
      </c>
      <c r="BG12" s="73">
        <v>9.4017094017094016E-2</v>
      </c>
      <c r="BH12" s="75">
        <v>1.6465340458335205</v>
      </c>
      <c r="BI12" s="215">
        <v>55</v>
      </c>
      <c r="BJ12" s="267" t="s">
        <v>5</v>
      </c>
      <c r="BK12" s="65" t="s">
        <v>5</v>
      </c>
      <c r="BL12" s="216" t="s">
        <v>7</v>
      </c>
      <c r="BN12" s="140" t="s">
        <v>101</v>
      </c>
      <c r="BO12" s="265">
        <v>1710</v>
      </c>
      <c r="BP12" s="49">
        <v>1175</v>
      </c>
      <c r="BQ12" s="49">
        <v>115</v>
      </c>
      <c r="BR12" s="8">
        <v>1290</v>
      </c>
      <c r="BS12" s="9">
        <v>0.75438596491228072</v>
      </c>
      <c r="BT12" s="3">
        <v>0.95342966165796805</v>
      </c>
      <c r="BU12" s="49">
        <v>205</v>
      </c>
      <c r="BV12" s="9">
        <v>0.11988304093567251</v>
      </c>
      <c r="BW12" s="4">
        <v>0.88134389725026285</v>
      </c>
      <c r="BX12" s="49">
        <v>70</v>
      </c>
      <c r="BY12" s="49">
        <v>120</v>
      </c>
      <c r="BZ12" s="8">
        <v>190</v>
      </c>
      <c r="CA12" s="9">
        <v>0.1111111111111111</v>
      </c>
      <c r="CB12" s="4">
        <v>1.7781476324853347</v>
      </c>
      <c r="CC12" s="49">
        <v>30</v>
      </c>
    </row>
    <row r="13" spans="1:81">
      <c r="A13" s="148" t="s">
        <v>667</v>
      </c>
      <c r="B13" s="209" t="s">
        <v>412</v>
      </c>
      <c r="C13" s="66">
        <v>6020010</v>
      </c>
      <c r="D13" s="67"/>
      <c r="E13" s="68"/>
      <c r="F13" s="69"/>
      <c r="G13" s="69"/>
      <c r="H13" s="70"/>
      <c r="I13" s="256">
        <v>466020010</v>
      </c>
      <c r="J13" s="209">
        <v>1.75</v>
      </c>
      <c r="K13" s="397">
        <v>175</v>
      </c>
      <c r="L13" s="67">
        <v>1.77</v>
      </c>
      <c r="M13" s="71">
        <v>177</v>
      </c>
      <c r="N13" s="247">
        <v>6020010</v>
      </c>
      <c r="O13" s="208">
        <v>1</v>
      </c>
      <c r="P13" s="403">
        <v>5356</v>
      </c>
      <c r="Q13" s="69">
        <v>5370</v>
      </c>
      <c r="R13" s="409">
        <v>5370</v>
      </c>
      <c r="S13" s="69">
        <v>5292</v>
      </c>
      <c r="T13" s="414">
        <v>5329</v>
      </c>
      <c r="U13" s="210">
        <v>-14</v>
      </c>
      <c r="V13" s="420">
        <v>-2.6070763500931097E-3</v>
      </c>
      <c r="W13" s="72">
        <v>41</v>
      </c>
      <c r="X13" s="426">
        <v>7.6937511728279225E-3</v>
      </c>
      <c r="Y13" s="432">
        <v>3064.9</v>
      </c>
      <c r="Z13" s="211">
        <v>3037.5</v>
      </c>
      <c r="AA13" s="247">
        <v>6020010</v>
      </c>
      <c r="AB13" s="208">
        <v>1</v>
      </c>
      <c r="AC13" s="441">
        <v>2574</v>
      </c>
      <c r="AD13" s="69">
        <v>2555</v>
      </c>
      <c r="AE13" s="409">
        <v>2555</v>
      </c>
      <c r="AF13" s="448">
        <v>2501</v>
      </c>
      <c r="AG13" s="210">
        <v>19</v>
      </c>
      <c r="AH13" s="420">
        <v>7.436399217221135E-3</v>
      </c>
      <c r="AI13" s="69">
        <v>54</v>
      </c>
      <c r="AJ13" s="212">
        <v>2.1591363454618154E-2</v>
      </c>
      <c r="AK13" s="441">
        <v>2429</v>
      </c>
      <c r="AL13" s="69">
        <v>2424</v>
      </c>
      <c r="AM13" s="409">
        <v>2424</v>
      </c>
      <c r="AN13" s="460">
        <v>2410</v>
      </c>
      <c r="AO13" s="213">
        <v>5</v>
      </c>
      <c r="AP13" s="420">
        <v>2.0627062706270625E-3</v>
      </c>
      <c r="AQ13" s="72">
        <v>14</v>
      </c>
      <c r="AR13" s="426">
        <v>5.8091286307053944E-3</v>
      </c>
      <c r="AS13" s="214">
        <v>13.88</v>
      </c>
      <c r="AT13" s="74">
        <v>13.694915254237289</v>
      </c>
      <c r="AU13" s="403">
        <v>2080</v>
      </c>
      <c r="AV13" s="209">
        <v>1390</v>
      </c>
      <c r="AW13" s="209">
        <v>140</v>
      </c>
      <c r="AX13" s="72">
        <v>1530</v>
      </c>
      <c r="AY13" s="73">
        <v>0.73557692307692313</v>
      </c>
      <c r="AZ13" s="75">
        <v>0.87673054002017059</v>
      </c>
      <c r="BA13" s="209">
        <v>185</v>
      </c>
      <c r="BB13" s="73">
        <v>8.8942307692307696E-2</v>
      </c>
      <c r="BC13" s="75">
        <v>1.0588369963369964</v>
      </c>
      <c r="BD13" s="209">
        <v>220</v>
      </c>
      <c r="BE13" s="209">
        <v>75</v>
      </c>
      <c r="BF13" s="72">
        <v>295</v>
      </c>
      <c r="BG13" s="73">
        <v>0.14182692307692307</v>
      </c>
      <c r="BH13" s="75">
        <v>2.4838340293681802</v>
      </c>
      <c r="BI13" s="215">
        <v>65</v>
      </c>
      <c r="BJ13" s="267" t="s">
        <v>5</v>
      </c>
      <c r="BK13" s="65" t="s">
        <v>5</v>
      </c>
      <c r="BL13" s="225" t="s">
        <v>5</v>
      </c>
      <c r="BN13" s="140"/>
      <c r="BO13" s="265">
        <v>2950</v>
      </c>
      <c r="BP13" s="49">
        <v>1940</v>
      </c>
      <c r="BQ13" s="49">
        <v>150</v>
      </c>
      <c r="BR13" s="8">
        <v>2090</v>
      </c>
      <c r="BS13" s="9">
        <v>0.70847457627118648</v>
      </c>
      <c r="BT13" s="3">
        <v>0.89540461642344304</v>
      </c>
      <c r="BU13" s="49">
        <v>475</v>
      </c>
      <c r="BV13" s="9">
        <v>0.16101694915254236</v>
      </c>
      <c r="BW13" s="4">
        <v>1.1837479628632095</v>
      </c>
      <c r="BX13" s="49">
        <v>215</v>
      </c>
      <c r="BY13" s="49">
        <v>130</v>
      </c>
      <c r="BZ13" s="8">
        <v>345</v>
      </c>
      <c r="CA13" s="9">
        <v>0.11694915254237288</v>
      </c>
      <c r="CB13" s="4">
        <v>1.8715757284294794</v>
      </c>
      <c r="CC13" s="49">
        <v>40</v>
      </c>
    </row>
    <row r="14" spans="1:81">
      <c r="A14" s="148" t="s">
        <v>668</v>
      </c>
      <c r="B14" s="209" t="s">
        <v>413</v>
      </c>
      <c r="C14" s="66">
        <v>6020011</v>
      </c>
      <c r="D14" s="67"/>
      <c r="E14" s="68"/>
      <c r="F14" s="69"/>
      <c r="G14" s="69"/>
      <c r="H14" s="70"/>
      <c r="I14" s="256">
        <v>466020011</v>
      </c>
      <c r="J14" s="209">
        <v>0.62</v>
      </c>
      <c r="K14" s="397">
        <v>62</v>
      </c>
      <c r="L14" s="67">
        <v>0.62</v>
      </c>
      <c r="M14" s="71">
        <v>62</v>
      </c>
      <c r="N14" s="247">
        <v>6020011</v>
      </c>
      <c r="O14" s="208">
        <v>1</v>
      </c>
      <c r="P14" s="403">
        <v>6579</v>
      </c>
      <c r="Q14" s="69">
        <v>6461</v>
      </c>
      <c r="R14" s="409">
        <v>6461</v>
      </c>
      <c r="S14" s="69">
        <v>6247</v>
      </c>
      <c r="T14" s="414">
        <v>6154</v>
      </c>
      <c r="U14" s="210">
        <v>118</v>
      </c>
      <c r="V14" s="420">
        <v>1.8263426714130941E-2</v>
      </c>
      <c r="W14" s="72">
        <v>307</v>
      </c>
      <c r="X14" s="426">
        <v>4.988625284367891E-2</v>
      </c>
      <c r="Y14" s="432">
        <v>10695.8</v>
      </c>
      <c r="Z14" s="211">
        <v>10497.2</v>
      </c>
      <c r="AA14" s="247">
        <v>6020011</v>
      </c>
      <c r="AB14" s="208">
        <v>1</v>
      </c>
      <c r="AC14" s="441">
        <v>4605</v>
      </c>
      <c r="AD14" s="69">
        <v>4476</v>
      </c>
      <c r="AE14" s="409">
        <v>4476</v>
      </c>
      <c r="AF14" s="448">
        <v>4278</v>
      </c>
      <c r="AG14" s="210">
        <v>129</v>
      </c>
      <c r="AH14" s="420">
        <v>2.8820375335120642E-2</v>
      </c>
      <c r="AI14" s="69">
        <v>198</v>
      </c>
      <c r="AJ14" s="212">
        <v>4.6283309957924262E-2</v>
      </c>
      <c r="AK14" s="441">
        <v>4222</v>
      </c>
      <c r="AL14" s="69">
        <v>4181</v>
      </c>
      <c r="AM14" s="409">
        <v>4181</v>
      </c>
      <c r="AN14" s="460">
        <v>4029</v>
      </c>
      <c r="AO14" s="213">
        <v>41</v>
      </c>
      <c r="AP14" s="420">
        <v>9.8062664434345852E-3</v>
      </c>
      <c r="AQ14" s="72">
        <v>152</v>
      </c>
      <c r="AR14" s="426">
        <v>3.7726482998262596E-2</v>
      </c>
      <c r="AS14" s="214">
        <v>68.096774193548384</v>
      </c>
      <c r="AT14" s="74">
        <v>67.435483870967744</v>
      </c>
      <c r="AU14" s="403">
        <v>2830</v>
      </c>
      <c r="AV14" s="209">
        <v>1770</v>
      </c>
      <c r="AW14" s="209">
        <v>195</v>
      </c>
      <c r="AX14" s="72">
        <v>1965</v>
      </c>
      <c r="AY14" s="73">
        <v>0.69434628975265023</v>
      </c>
      <c r="AZ14" s="75">
        <v>0.82758794964559024</v>
      </c>
      <c r="BA14" s="209">
        <v>400</v>
      </c>
      <c r="BB14" s="73">
        <v>0.14134275618374559</v>
      </c>
      <c r="BC14" s="75">
        <v>1.6826518593303046</v>
      </c>
      <c r="BD14" s="209">
        <v>315</v>
      </c>
      <c r="BE14" s="209">
        <v>90</v>
      </c>
      <c r="BF14" s="72">
        <v>405</v>
      </c>
      <c r="BG14" s="73">
        <v>0.14310954063604239</v>
      </c>
      <c r="BH14" s="75">
        <v>2.5062966836434746</v>
      </c>
      <c r="BI14" s="215">
        <v>65</v>
      </c>
      <c r="BJ14" s="267" t="s">
        <v>5</v>
      </c>
      <c r="BK14" s="65" t="s">
        <v>5</v>
      </c>
      <c r="BL14" s="225" t="s">
        <v>5</v>
      </c>
      <c r="BN14" s="140"/>
      <c r="BO14" s="265">
        <v>3840</v>
      </c>
      <c r="BP14" s="49">
        <v>2165</v>
      </c>
      <c r="BQ14" s="49">
        <v>105</v>
      </c>
      <c r="BR14" s="8">
        <v>2270</v>
      </c>
      <c r="BS14" s="9">
        <v>0.59114583333333337</v>
      </c>
      <c r="BT14" s="3">
        <v>0.74711884642638382</v>
      </c>
      <c r="BU14" s="49">
        <v>795</v>
      </c>
      <c r="BV14" s="9">
        <v>0.20703125</v>
      </c>
      <c r="BW14" s="4">
        <v>1.5220312006057799</v>
      </c>
      <c r="BX14" s="49">
        <v>595</v>
      </c>
      <c r="BY14" s="49">
        <v>130</v>
      </c>
      <c r="BZ14" s="8">
        <v>725</v>
      </c>
      <c r="CA14" s="9">
        <v>0.18880208333333334</v>
      </c>
      <c r="CB14" s="4">
        <v>3.02146179738719</v>
      </c>
      <c r="CC14" s="49">
        <v>50</v>
      </c>
    </row>
    <row r="15" spans="1:81">
      <c r="A15" s="148" t="s">
        <v>669</v>
      </c>
      <c r="B15" s="209" t="s">
        <v>414</v>
      </c>
      <c r="C15" s="66">
        <v>6020012</v>
      </c>
      <c r="D15" s="67"/>
      <c r="E15" s="68"/>
      <c r="F15" s="69"/>
      <c r="G15" s="69"/>
      <c r="H15" s="70"/>
      <c r="I15" s="256">
        <v>466020012</v>
      </c>
      <c r="J15" s="209">
        <v>0.79</v>
      </c>
      <c r="K15" s="397">
        <v>79</v>
      </c>
      <c r="L15" s="67">
        <v>0.82</v>
      </c>
      <c r="M15" s="71">
        <v>82</v>
      </c>
      <c r="N15" s="247">
        <v>6020012</v>
      </c>
      <c r="O15" s="208">
        <v>1</v>
      </c>
      <c r="P15" s="403">
        <v>5090</v>
      </c>
      <c r="Q15" s="69">
        <v>4871</v>
      </c>
      <c r="R15" s="409">
        <v>4871</v>
      </c>
      <c r="S15" s="69">
        <v>4782</v>
      </c>
      <c r="T15" s="414">
        <v>4880</v>
      </c>
      <c r="U15" s="210">
        <v>219</v>
      </c>
      <c r="V15" s="420">
        <v>4.4959967152535411E-2</v>
      </c>
      <c r="W15" s="72">
        <v>-9</v>
      </c>
      <c r="X15" s="426">
        <v>-1.8442622950819673E-3</v>
      </c>
      <c r="Y15" s="432">
        <v>6447.9</v>
      </c>
      <c r="Z15" s="211">
        <v>5971.6</v>
      </c>
      <c r="AA15" s="247">
        <v>6020012</v>
      </c>
      <c r="AB15" s="208">
        <v>1</v>
      </c>
      <c r="AC15" s="441">
        <v>3415</v>
      </c>
      <c r="AD15" s="69">
        <v>3190</v>
      </c>
      <c r="AE15" s="409">
        <v>3190</v>
      </c>
      <c r="AF15" s="448">
        <v>3113</v>
      </c>
      <c r="AG15" s="210">
        <v>225</v>
      </c>
      <c r="AH15" s="420">
        <v>7.0532915360501561E-2</v>
      </c>
      <c r="AI15" s="69">
        <v>77</v>
      </c>
      <c r="AJ15" s="212">
        <v>2.4734982332155476E-2</v>
      </c>
      <c r="AK15" s="441">
        <v>3100</v>
      </c>
      <c r="AL15" s="69">
        <v>3011</v>
      </c>
      <c r="AM15" s="409">
        <v>3011</v>
      </c>
      <c r="AN15" s="460">
        <v>2979</v>
      </c>
      <c r="AO15" s="213">
        <v>89</v>
      </c>
      <c r="AP15" s="420">
        <v>2.9558286283626702E-2</v>
      </c>
      <c r="AQ15" s="72">
        <v>32</v>
      </c>
      <c r="AR15" s="426">
        <v>1.0741859684457872E-2</v>
      </c>
      <c r="AS15" s="214">
        <v>39.240506329113927</v>
      </c>
      <c r="AT15" s="74">
        <v>36.719512195121951</v>
      </c>
      <c r="AU15" s="403">
        <v>2190</v>
      </c>
      <c r="AV15" s="209">
        <v>1090</v>
      </c>
      <c r="AW15" s="209">
        <v>135</v>
      </c>
      <c r="AX15" s="72">
        <v>1225</v>
      </c>
      <c r="AY15" s="73">
        <v>0.55936073059360736</v>
      </c>
      <c r="AZ15" s="75">
        <v>0.66669932132730314</v>
      </c>
      <c r="BA15" s="209">
        <v>490</v>
      </c>
      <c r="BB15" s="73">
        <v>0.22374429223744291</v>
      </c>
      <c r="BC15" s="75">
        <v>2.663622526636225</v>
      </c>
      <c r="BD15" s="209">
        <v>360</v>
      </c>
      <c r="BE15" s="209">
        <v>70</v>
      </c>
      <c r="BF15" s="72">
        <v>430</v>
      </c>
      <c r="BG15" s="73">
        <v>0.19634703196347031</v>
      </c>
      <c r="BH15" s="75">
        <v>3.4386520483970284</v>
      </c>
      <c r="BI15" s="215">
        <v>40</v>
      </c>
      <c r="BJ15" s="267" t="s">
        <v>5</v>
      </c>
      <c r="BK15" s="65" t="s">
        <v>5</v>
      </c>
      <c r="BL15" s="225" t="s">
        <v>5</v>
      </c>
      <c r="BN15" s="140"/>
      <c r="BO15" s="265">
        <v>2875</v>
      </c>
      <c r="BP15" s="49">
        <v>1215</v>
      </c>
      <c r="BQ15" s="49">
        <v>135</v>
      </c>
      <c r="BR15" s="8">
        <v>1350</v>
      </c>
      <c r="BS15" s="9">
        <v>0.46956521739130436</v>
      </c>
      <c r="BT15" s="3">
        <v>0.59345935259519222</v>
      </c>
      <c r="BU15" s="49">
        <v>775</v>
      </c>
      <c r="BV15" s="9">
        <v>0.26956521739130435</v>
      </c>
      <c r="BW15" s="4">
        <v>1.9817620357682475</v>
      </c>
      <c r="BX15" s="49">
        <v>610</v>
      </c>
      <c r="BY15" s="49">
        <v>110</v>
      </c>
      <c r="BZ15" s="8">
        <v>720</v>
      </c>
      <c r="CA15" s="9">
        <v>0.25043478260869567</v>
      </c>
      <c r="CB15" s="4">
        <v>4.0077901420886848</v>
      </c>
      <c r="CC15" s="49">
        <v>30</v>
      </c>
    </row>
    <row r="16" spans="1:81">
      <c r="A16" s="148" t="s">
        <v>670</v>
      </c>
      <c r="B16" s="209" t="s">
        <v>415</v>
      </c>
      <c r="C16" s="66">
        <v>6020013</v>
      </c>
      <c r="D16" s="67"/>
      <c r="E16" s="68"/>
      <c r="F16" s="69"/>
      <c r="G16" s="69"/>
      <c r="H16" s="70"/>
      <c r="I16" s="256">
        <v>466020013</v>
      </c>
      <c r="J16" s="207">
        <v>0.99</v>
      </c>
      <c r="K16" s="397">
        <v>99</v>
      </c>
      <c r="L16" s="67">
        <v>1</v>
      </c>
      <c r="M16" s="71">
        <v>100</v>
      </c>
      <c r="N16" s="247">
        <v>6020013</v>
      </c>
      <c r="O16" s="208">
        <v>1</v>
      </c>
      <c r="P16" s="403">
        <v>2326</v>
      </c>
      <c r="Q16" s="69">
        <v>1673</v>
      </c>
      <c r="R16" s="409">
        <v>1673</v>
      </c>
      <c r="S16" s="69">
        <v>1495</v>
      </c>
      <c r="T16" s="414">
        <v>1516</v>
      </c>
      <c r="U16" s="210">
        <v>653</v>
      </c>
      <c r="V16" s="420">
        <v>0.39031679617453674</v>
      </c>
      <c r="W16" s="72">
        <v>157</v>
      </c>
      <c r="X16" s="426">
        <v>0.10356200527704486</v>
      </c>
      <c r="Y16" s="432">
        <v>2352.8000000000002</v>
      </c>
      <c r="Z16" s="211">
        <v>1680.1</v>
      </c>
      <c r="AA16" s="247">
        <v>6020013</v>
      </c>
      <c r="AB16" s="208">
        <v>1</v>
      </c>
      <c r="AC16" s="441">
        <v>1856</v>
      </c>
      <c r="AD16" s="69">
        <v>1385</v>
      </c>
      <c r="AE16" s="409">
        <v>1385</v>
      </c>
      <c r="AF16" s="448">
        <v>991</v>
      </c>
      <c r="AG16" s="210">
        <v>471</v>
      </c>
      <c r="AH16" s="420">
        <v>0.34007220216606499</v>
      </c>
      <c r="AI16" s="69">
        <v>394</v>
      </c>
      <c r="AJ16" s="212">
        <v>0.39757820383451059</v>
      </c>
      <c r="AK16" s="441">
        <v>1291</v>
      </c>
      <c r="AL16" s="69">
        <v>890</v>
      </c>
      <c r="AM16" s="409">
        <v>890</v>
      </c>
      <c r="AN16" s="460">
        <v>917</v>
      </c>
      <c r="AO16" s="213">
        <v>401</v>
      </c>
      <c r="AP16" s="420">
        <v>0.45056179775280897</v>
      </c>
      <c r="AQ16" s="72">
        <v>-27</v>
      </c>
      <c r="AR16" s="426">
        <v>-2.9443838604143947E-2</v>
      </c>
      <c r="AS16" s="214">
        <v>13.04040404040404</v>
      </c>
      <c r="AT16" s="74">
        <v>8.9</v>
      </c>
      <c r="AU16" s="403">
        <v>825</v>
      </c>
      <c r="AV16" s="209">
        <v>255</v>
      </c>
      <c r="AW16" s="209">
        <v>35</v>
      </c>
      <c r="AX16" s="72">
        <v>290</v>
      </c>
      <c r="AY16" s="73">
        <v>0.3515151515151515</v>
      </c>
      <c r="AZ16" s="75">
        <v>0.41896919131722471</v>
      </c>
      <c r="BA16" s="209">
        <v>250</v>
      </c>
      <c r="BB16" s="73">
        <v>0.30303030303030304</v>
      </c>
      <c r="BC16" s="75">
        <v>3.6075036075036073</v>
      </c>
      <c r="BD16" s="209">
        <v>255</v>
      </c>
      <c r="BE16" s="209">
        <v>10</v>
      </c>
      <c r="BF16" s="72">
        <v>265</v>
      </c>
      <c r="BG16" s="73">
        <v>0.32121212121212123</v>
      </c>
      <c r="BH16" s="75">
        <v>5.6254311946080779</v>
      </c>
      <c r="BI16" s="215">
        <v>25</v>
      </c>
      <c r="BJ16" s="267" t="s">
        <v>5</v>
      </c>
      <c r="BK16" s="65" t="s">
        <v>5</v>
      </c>
      <c r="BL16" s="225" t="s">
        <v>5</v>
      </c>
      <c r="BN16" s="140"/>
      <c r="BO16" s="265">
        <v>860</v>
      </c>
      <c r="BP16" s="49">
        <v>245</v>
      </c>
      <c r="BQ16" s="49">
        <v>10</v>
      </c>
      <c r="BR16" s="8">
        <v>255</v>
      </c>
      <c r="BS16" s="9">
        <v>0.29651162790697677</v>
      </c>
      <c r="BT16" s="3">
        <v>0.37474581212002617</v>
      </c>
      <c r="BU16" s="49">
        <v>220</v>
      </c>
      <c r="BV16" s="9">
        <v>0.2558139534883721</v>
      </c>
      <c r="BW16" s="4">
        <v>1.8806668981596648</v>
      </c>
      <c r="BX16" s="49">
        <v>370</v>
      </c>
      <c r="BY16" s="49">
        <v>0</v>
      </c>
      <c r="BZ16" s="8">
        <v>370</v>
      </c>
      <c r="CA16" s="9">
        <v>0.43023255813953487</v>
      </c>
      <c r="CB16" s="4">
        <v>6.8851530420653075</v>
      </c>
      <c r="CC16" s="49">
        <v>15</v>
      </c>
    </row>
    <row r="17" spans="1:81">
      <c r="A17" s="148" t="s">
        <v>671</v>
      </c>
      <c r="B17" s="209" t="s">
        <v>416</v>
      </c>
      <c r="C17" s="66">
        <v>6020014</v>
      </c>
      <c r="D17" s="67"/>
      <c r="E17" s="68"/>
      <c r="F17" s="69"/>
      <c r="G17" s="69"/>
      <c r="H17" s="70"/>
      <c r="I17" s="256">
        <v>466020014</v>
      </c>
      <c r="J17" s="209">
        <v>0.68</v>
      </c>
      <c r="K17" s="397">
        <v>68</v>
      </c>
      <c r="L17" s="67">
        <v>0.69</v>
      </c>
      <c r="M17" s="71">
        <v>69</v>
      </c>
      <c r="N17" s="247">
        <v>6020014</v>
      </c>
      <c r="O17" s="208">
        <v>1</v>
      </c>
      <c r="P17" s="403">
        <v>6582</v>
      </c>
      <c r="Q17" s="69">
        <v>5921</v>
      </c>
      <c r="R17" s="409">
        <v>5921</v>
      </c>
      <c r="S17" s="69">
        <v>5539</v>
      </c>
      <c r="T17" s="414">
        <v>5611</v>
      </c>
      <c r="U17" s="210">
        <v>661</v>
      </c>
      <c r="V17" s="420">
        <v>0.11163654788042561</v>
      </c>
      <c r="W17" s="72">
        <v>310</v>
      </c>
      <c r="X17" s="426">
        <v>5.5248618784530384E-2</v>
      </c>
      <c r="Y17" s="432">
        <v>9615.7999999999993</v>
      </c>
      <c r="Z17" s="211">
        <v>8616.1</v>
      </c>
      <c r="AA17" s="247">
        <v>6020014</v>
      </c>
      <c r="AB17" s="208">
        <v>1</v>
      </c>
      <c r="AC17" s="441">
        <v>4787</v>
      </c>
      <c r="AD17" s="69">
        <v>4327</v>
      </c>
      <c r="AE17" s="409">
        <v>4327</v>
      </c>
      <c r="AF17" s="448">
        <v>4302</v>
      </c>
      <c r="AG17" s="210">
        <v>460</v>
      </c>
      <c r="AH17" s="420">
        <v>0.10630922116940143</v>
      </c>
      <c r="AI17" s="69">
        <v>25</v>
      </c>
      <c r="AJ17" s="212">
        <v>5.8112505811250582E-3</v>
      </c>
      <c r="AK17" s="441">
        <v>4214</v>
      </c>
      <c r="AL17" s="69">
        <v>3977</v>
      </c>
      <c r="AM17" s="409">
        <v>3977</v>
      </c>
      <c r="AN17" s="460">
        <v>3855</v>
      </c>
      <c r="AO17" s="213">
        <v>237</v>
      </c>
      <c r="AP17" s="420">
        <v>5.9592657782247926E-2</v>
      </c>
      <c r="AQ17" s="72">
        <v>122</v>
      </c>
      <c r="AR17" s="426">
        <v>3.1647211413748377E-2</v>
      </c>
      <c r="AS17" s="214">
        <v>61.970588235294116</v>
      </c>
      <c r="AT17" s="74">
        <v>57.637681159420289</v>
      </c>
      <c r="AU17" s="403">
        <v>2950</v>
      </c>
      <c r="AV17" s="209">
        <v>1320</v>
      </c>
      <c r="AW17" s="209">
        <v>190</v>
      </c>
      <c r="AX17" s="72">
        <v>1510</v>
      </c>
      <c r="AY17" s="73">
        <v>0.51186440677966105</v>
      </c>
      <c r="AZ17" s="75">
        <v>0.61008868507706926</v>
      </c>
      <c r="BA17" s="209">
        <v>630</v>
      </c>
      <c r="BB17" s="73">
        <v>0.2135593220338983</v>
      </c>
      <c r="BC17" s="75">
        <v>2.5423728813559321</v>
      </c>
      <c r="BD17" s="209">
        <v>660</v>
      </c>
      <c r="BE17" s="209">
        <v>70</v>
      </c>
      <c r="BF17" s="72">
        <v>730</v>
      </c>
      <c r="BG17" s="73">
        <v>0.24745762711864408</v>
      </c>
      <c r="BH17" s="75">
        <v>4.3337587936715254</v>
      </c>
      <c r="BI17" s="215">
        <v>75</v>
      </c>
      <c r="BJ17" s="267" t="s">
        <v>5</v>
      </c>
      <c r="BK17" s="65" t="s">
        <v>5</v>
      </c>
      <c r="BL17" s="225" t="s">
        <v>5</v>
      </c>
      <c r="BN17" s="140"/>
      <c r="BO17" s="265">
        <v>3400</v>
      </c>
      <c r="BP17" s="49">
        <v>1040</v>
      </c>
      <c r="BQ17" s="49">
        <v>130</v>
      </c>
      <c r="BR17" s="8">
        <v>1170</v>
      </c>
      <c r="BS17" s="9">
        <v>0.34411764705882353</v>
      </c>
      <c r="BT17" s="3">
        <v>0.43491261378912371</v>
      </c>
      <c r="BU17" s="49">
        <v>975</v>
      </c>
      <c r="BV17" s="9">
        <v>0.28676470588235292</v>
      </c>
      <c r="BW17" s="4">
        <v>2.1082074787525116</v>
      </c>
      <c r="BX17" s="49">
        <v>1110</v>
      </c>
      <c r="BY17" s="49">
        <v>130</v>
      </c>
      <c r="BZ17" s="8">
        <v>1240</v>
      </c>
      <c r="CA17" s="9">
        <v>0.36470588235294116</v>
      </c>
      <c r="CB17" s="4">
        <v>5.8365081113342159</v>
      </c>
      <c r="CC17" s="49">
        <v>20</v>
      </c>
    </row>
    <row r="18" spans="1:81">
      <c r="A18" s="148" t="s">
        <v>603</v>
      </c>
      <c r="B18" s="209" t="s">
        <v>417</v>
      </c>
      <c r="C18" s="66">
        <v>6020015</v>
      </c>
      <c r="D18" s="67"/>
      <c r="E18" s="68"/>
      <c r="F18" s="69"/>
      <c r="G18" s="69"/>
      <c r="H18" s="70"/>
      <c r="I18" s="256">
        <v>466020015</v>
      </c>
      <c r="J18" s="209">
        <v>0.96</v>
      </c>
      <c r="K18" s="397">
        <v>96</v>
      </c>
      <c r="L18" s="67">
        <v>0.97</v>
      </c>
      <c r="M18" s="71">
        <v>97</v>
      </c>
      <c r="N18" s="247">
        <v>6020015</v>
      </c>
      <c r="O18" s="208">
        <v>1</v>
      </c>
      <c r="P18" s="403">
        <v>6600</v>
      </c>
      <c r="Q18" s="69">
        <v>6056</v>
      </c>
      <c r="R18" s="409">
        <v>6056</v>
      </c>
      <c r="S18" s="69">
        <v>6125</v>
      </c>
      <c r="T18" s="414">
        <v>6138</v>
      </c>
      <c r="U18" s="210">
        <v>544</v>
      </c>
      <c r="V18" s="420">
        <v>8.982826948480846E-2</v>
      </c>
      <c r="W18" s="72">
        <v>-82</v>
      </c>
      <c r="X18" s="426">
        <v>-1.3359400456174651E-2</v>
      </c>
      <c r="Y18" s="432">
        <v>6885</v>
      </c>
      <c r="Z18" s="211">
        <v>6274.3</v>
      </c>
      <c r="AA18" s="247">
        <v>6020015</v>
      </c>
      <c r="AB18" s="208">
        <v>1</v>
      </c>
      <c r="AC18" s="441">
        <v>4491</v>
      </c>
      <c r="AD18" s="69">
        <v>3704</v>
      </c>
      <c r="AE18" s="409">
        <v>3704</v>
      </c>
      <c r="AF18" s="448">
        <v>3629</v>
      </c>
      <c r="AG18" s="210">
        <v>787</v>
      </c>
      <c r="AH18" s="420">
        <v>0.2124730021598272</v>
      </c>
      <c r="AI18" s="69">
        <v>75</v>
      </c>
      <c r="AJ18" s="212">
        <v>2.0666850372003307E-2</v>
      </c>
      <c r="AK18" s="441">
        <v>3834</v>
      </c>
      <c r="AL18" s="69">
        <v>3417</v>
      </c>
      <c r="AM18" s="409">
        <v>3417</v>
      </c>
      <c r="AN18" s="460">
        <v>3394</v>
      </c>
      <c r="AO18" s="213">
        <v>417</v>
      </c>
      <c r="AP18" s="420">
        <v>0.12203687445127305</v>
      </c>
      <c r="AQ18" s="72">
        <v>23</v>
      </c>
      <c r="AR18" s="426">
        <v>6.7766647024160281E-3</v>
      </c>
      <c r="AS18" s="214">
        <v>39.9375</v>
      </c>
      <c r="AT18" s="74">
        <v>35.226804123711339</v>
      </c>
      <c r="AU18" s="403">
        <v>2405</v>
      </c>
      <c r="AV18" s="209">
        <v>910</v>
      </c>
      <c r="AW18" s="209">
        <v>150</v>
      </c>
      <c r="AX18" s="72">
        <v>1060</v>
      </c>
      <c r="AY18" s="73">
        <v>0.44074844074844077</v>
      </c>
      <c r="AZ18" s="75">
        <v>0.52532591269182449</v>
      </c>
      <c r="BA18" s="209">
        <v>710</v>
      </c>
      <c r="BB18" s="73">
        <v>0.29521829521829523</v>
      </c>
      <c r="BC18" s="75">
        <v>3.5145035145035144</v>
      </c>
      <c r="BD18" s="209">
        <v>405</v>
      </c>
      <c r="BE18" s="209">
        <v>135</v>
      </c>
      <c r="BF18" s="72">
        <v>540</v>
      </c>
      <c r="BG18" s="73">
        <v>0.22453222453222454</v>
      </c>
      <c r="BH18" s="75">
        <v>3.9322631266589241</v>
      </c>
      <c r="BI18" s="215">
        <v>95</v>
      </c>
      <c r="BJ18" s="267" t="s">
        <v>5</v>
      </c>
      <c r="BK18" s="65" t="s">
        <v>5</v>
      </c>
      <c r="BL18" s="225" t="s">
        <v>5</v>
      </c>
      <c r="BN18" s="140"/>
      <c r="BO18" s="265">
        <v>3125</v>
      </c>
      <c r="BP18" s="49">
        <v>1160</v>
      </c>
      <c r="BQ18" s="49">
        <v>105</v>
      </c>
      <c r="BR18" s="8">
        <v>1265</v>
      </c>
      <c r="BS18" s="9">
        <v>0.40479999999999999</v>
      </c>
      <c r="BT18" s="3">
        <v>0.51160592188909981</v>
      </c>
      <c r="BU18" s="49">
        <v>950</v>
      </c>
      <c r="BV18" s="9">
        <v>0.30399999999999999</v>
      </c>
      <c r="BW18" s="4">
        <v>2.2349161538857398</v>
      </c>
      <c r="BX18" s="49">
        <v>635</v>
      </c>
      <c r="BY18" s="49">
        <v>250</v>
      </c>
      <c r="BZ18" s="8">
        <v>885</v>
      </c>
      <c r="CA18" s="9">
        <v>0.28320000000000001</v>
      </c>
      <c r="CB18" s="4">
        <v>4.5321426856786209</v>
      </c>
      <c r="CC18" s="49">
        <v>20</v>
      </c>
    </row>
    <row r="19" spans="1:81">
      <c r="A19" s="148"/>
      <c r="B19" s="209" t="s">
        <v>418</v>
      </c>
      <c r="C19" s="66">
        <v>6020016</v>
      </c>
      <c r="D19" s="67"/>
      <c r="E19" s="68"/>
      <c r="F19" s="69"/>
      <c r="G19" s="69"/>
      <c r="H19" s="70"/>
      <c r="I19" s="256">
        <v>466020016</v>
      </c>
      <c r="J19" s="209">
        <v>0.47</v>
      </c>
      <c r="K19" s="397">
        <v>47</v>
      </c>
      <c r="L19" s="67">
        <v>0.47</v>
      </c>
      <c r="M19" s="71">
        <v>47</v>
      </c>
      <c r="N19" s="247">
        <v>6020016</v>
      </c>
      <c r="O19" s="208">
        <v>1</v>
      </c>
      <c r="P19" s="403">
        <v>2352</v>
      </c>
      <c r="Q19" s="69">
        <v>2560</v>
      </c>
      <c r="R19" s="409">
        <v>2560</v>
      </c>
      <c r="S19" s="69">
        <v>2276</v>
      </c>
      <c r="T19" s="414">
        <v>2583</v>
      </c>
      <c r="U19" s="210">
        <v>-208</v>
      </c>
      <c r="V19" s="420">
        <v>-8.1250000000000003E-2</v>
      </c>
      <c r="W19" s="72">
        <v>-23</v>
      </c>
      <c r="X19" s="426">
        <v>-8.9043747580332955E-3</v>
      </c>
      <c r="Y19" s="432">
        <v>4979.8999999999996</v>
      </c>
      <c r="Z19" s="211">
        <v>5435.2</v>
      </c>
      <c r="AA19" s="247">
        <v>6020016</v>
      </c>
      <c r="AB19" s="208">
        <v>1</v>
      </c>
      <c r="AC19" s="441">
        <v>1238</v>
      </c>
      <c r="AD19" s="69">
        <v>1183</v>
      </c>
      <c r="AE19" s="409">
        <v>1183</v>
      </c>
      <c r="AF19" s="448">
        <v>1165</v>
      </c>
      <c r="AG19" s="210">
        <v>55</v>
      </c>
      <c r="AH19" s="420">
        <v>4.6491969568892642E-2</v>
      </c>
      <c r="AI19" s="69">
        <v>18</v>
      </c>
      <c r="AJ19" s="212">
        <v>1.5450643776824034E-2</v>
      </c>
      <c r="AK19" s="441">
        <v>1112</v>
      </c>
      <c r="AL19" s="69">
        <v>1085</v>
      </c>
      <c r="AM19" s="409">
        <v>1085</v>
      </c>
      <c r="AN19" s="460">
        <v>1069</v>
      </c>
      <c r="AO19" s="213">
        <v>27</v>
      </c>
      <c r="AP19" s="420">
        <v>2.488479262672811E-2</v>
      </c>
      <c r="AQ19" s="72">
        <v>16</v>
      </c>
      <c r="AR19" s="426">
        <v>1.4967259120673527E-2</v>
      </c>
      <c r="AS19" s="214">
        <v>23.659574468085108</v>
      </c>
      <c r="AT19" s="74">
        <v>23.085106382978722</v>
      </c>
      <c r="AU19" s="403">
        <v>865</v>
      </c>
      <c r="AV19" s="209">
        <v>470</v>
      </c>
      <c r="AW19" s="209">
        <v>55</v>
      </c>
      <c r="AX19" s="72">
        <v>525</v>
      </c>
      <c r="AY19" s="73">
        <v>0.60693641618497107</v>
      </c>
      <c r="AZ19" s="75">
        <v>0.72340454849221825</v>
      </c>
      <c r="BA19" s="209">
        <v>90</v>
      </c>
      <c r="BB19" s="73">
        <v>0.10404624277456648</v>
      </c>
      <c r="BC19" s="75">
        <v>1.2386457473162675</v>
      </c>
      <c r="BD19" s="209">
        <v>160</v>
      </c>
      <c r="BE19" s="209">
        <v>80</v>
      </c>
      <c r="BF19" s="72">
        <v>240</v>
      </c>
      <c r="BG19" s="73">
        <v>0.2774566473988439</v>
      </c>
      <c r="BH19" s="75">
        <v>4.8591356812406987</v>
      </c>
      <c r="BI19" s="215">
        <v>0</v>
      </c>
      <c r="BJ19" s="267" t="s">
        <v>5</v>
      </c>
      <c r="BK19" s="65" t="s">
        <v>5</v>
      </c>
      <c r="BL19" s="225" t="s">
        <v>5</v>
      </c>
      <c r="BN19" s="140"/>
      <c r="BO19" s="265">
        <v>1255</v>
      </c>
      <c r="BP19" s="49">
        <v>580</v>
      </c>
      <c r="BQ19" s="49">
        <v>60</v>
      </c>
      <c r="BR19" s="8">
        <v>640</v>
      </c>
      <c r="BS19" s="9">
        <v>0.50996015936254979</v>
      </c>
      <c r="BT19" s="3">
        <v>0.64451244431173305</v>
      </c>
      <c r="BU19" s="49">
        <v>215</v>
      </c>
      <c r="BV19" s="9">
        <v>0.17131474103585656</v>
      </c>
      <c r="BW19" s="4">
        <v>1.2594542175650922</v>
      </c>
      <c r="BX19" s="49">
        <v>195</v>
      </c>
      <c r="BY19" s="49">
        <v>175</v>
      </c>
      <c r="BZ19" s="8">
        <v>370</v>
      </c>
      <c r="CA19" s="9">
        <v>0.29482071713147412</v>
      </c>
      <c r="CB19" s="4">
        <v>4.7181128415746336</v>
      </c>
      <c r="CC19" s="49">
        <v>25</v>
      </c>
    </row>
    <row r="20" spans="1:81">
      <c r="A20" s="148" t="s">
        <v>672</v>
      </c>
      <c r="B20" s="209" t="s">
        <v>419</v>
      </c>
      <c r="C20" s="66">
        <v>6020017</v>
      </c>
      <c r="D20" s="67"/>
      <c r="E20" s="68"/>
      <c r="F20" s="69"/>
      <c r="G20" s="69"/>
      <c r="H20" s="70"/>
      <c r="I20" s="256">
        <v>466020017</v>
      </c>
      <c r="J20" s="209">
        <v>0.61</v>
      </c>
      <c r="K20" s="397">
        <v>61</v>
      </c>
      <c r="L20" s="67">
        <v>0.61</v>
      </c>
      <c r="M20" s="71">
        <v>61</v>
      </c>
      <c r="N20" s="247">
        <v>6020017</v>
      </c>
      <c r="O20" s="208">
        <v>1</v>
      </c>
      <c r="P20" s="403">
        <v>3440</v>
      </c>
      <c r="Q20" s="69">
        <v>3361</v>
      </c>
      <c r="R20" s="409">
        <v>3361</v>
      </c>
      <c r="S20" s="69">
        <v>3261</v>
      </c>
      <c r="T20" s="414">
        <v>3286</v>
      </c>
      <c r="U20" s="210">
        <v>79</v>
      </c>
      <c r="V20" s="420">
        <v>2.3504909253198453E-2</v>
      </c>
      <c r="W20" s="72">
        <v>75</v>
      </c>
      <c r="X20" s="426">
        <v>2.282410225197809E-2</v>
      </c>
      <c r="Y20" s="432">
        <v>5644</v>
      </c>
      <c r="Z20" s="211">
        <v>5500.8</v>
      </c>
      <c r="AA20" s="247">
        <v>6020017</v>
      </c>
      <c r="AB20" s="208">
        <v>1</v>
      </c>
      <c r="AC20" s="441">
        <v>1603</v>
      </c>
      <c r="AD20" s="69">
        <v>1546</v>
      </c>
      <c r="AE20" s="409">
        <v>1546</v>
      </c>
      <c r="AF20" s="448">
        <v>1534</v>
      </c>
      <c r="AG20" s="210">
        <v>57</v>
      </c>
      <c r="AH20" s="420">
        <v>3.6869340232858989E-2</v>
      </c>
      <c r="AI20" s="69">
        <v>12</v>
      </c>
      <c r="AJ20" s="212">
        <v>7.8226857887874843E-3</v>
      </c>
      <c r="AK20" s="441">
        <v>1535</v>
      </c>
      <c r="AL20" s="69">
        <v>1468</v>
      </c>
      <c r="AM20" s="409">
        <v>1468</v>
      </c>
      <c r="AN20" s="460">
        <v>1449</v>
      </c>
      <c r="AO20" s="213">
        <v>67</v>
      </c>
      <c r="AP20" s="420">
        <v>4.564032697547684E-2</v>
      </c>
      <c r="AQ20" s="72">
        <v>19</v>
      </c>
      <c r="AR20" s="426">
        <v>1.3112491373360938E-2</v>
      </c>
      <c r="AS20" s="214">
        <v>25.16393442622951</v>
      </c>
      <c r="AT20" s="74">
        <v>24.065573770491802</v>
      </c>
      <c r="AU20" s="403">
        <v>1295</v>
      </c>
      <c r="AV20" s="209">
        <v>585</v>
      </c>
      <c r="AW20" s="209">
        <v>85</v>
      </c>
      <c r="AX20" s="72">
        <v>670</v>
      </c>
      <c r="AY20" s="73">
        <v>0.51737451737451734</v>
      </c>
      <c r="AZ20" s="75">
        <v>0.61665615896843551</v>
      </c>
      <c r="BA20" s="209">
        <v>170</v>
      </c>
      <c r="BB20" s="73">
        <v>0.13127413127413126</v>
      </c>
      <c r="BC20" s="75">
        <v>1.5627872770729911</v>
      </c>
      <c r="BD20" s="209">
        <v>235</v>
      </c>
      <c r="BE20" s="209">
        <v>165</v>
      </c>
      <c r="BF20" s="72">
        <v>400</v>
      </c>
      <c r="BG20" s="73">
        <v>0.30888030888030887</v>
      </c>
      <c r="BH20" s="75">
        <v>5.4094625022821168</v>
      </c>
      <c r="BI20" s="215">
        <v>40</v>
      </c>
      <c r="BJ20" s="267" t="s">
        <v>5</v>
      </c>
      <c r="BK20" s="65" t="s">
        <v>5</v>
      </c>
      <c r="BL20" s="225" t="s">
        <v>5</v>
      </c>
      <c r="BN20" s="140"/>
      <c r="BO20" s="265">
        <v>1940</v>
      </c>
      <c r="BP20" s="49">
        <v>985</v>
      </c>
      <c r="BQ20" s="49">
        <v>105</v>
      </c>
      <c r="BR20" s="8">
        <v>1090</v>
      </c>
      <c r="BS20" s="9">
        <v>0.56185567010309279</v>
      </c>
      <c r="BT20" s="3">
        <v>0.71010051401114305</v>
      </c>
      <c r="BU20" s="49">
        <v>370</v>
      </c>
      <c r="BV20" s="9">
        <v>0.19072164948453607</v>
      </c>
      <c r="BW20" s="4">
        <v>1.4021279451602748</v>
      </c>
      <c r="BX20" s="49">
        <v>240</v>
      </c>
      <c r="BY20" s="49">
        <v>215</v>
      </c>
      <c r="BZ20" s="8">
        <v>455</v>
      </c>
      <c r="CA20" s="9">
        <v>0.2345360824742268</v>
      </c>
      <c r="CB20" s="4">
        <v>3.7533580180553843</v>
      </c>
      <c r="CC20" s="49">
        <v>20</v>
      </c>
    </row>
    <row r="21" spans="1:81">
      <c r="A21" s="148"/>
      <c r="B21" s="209" t="s">
        <v>420</v>
      </c>
      <c r="C21" s="66">
        <v>6020018</v>
      </c>
      <c r="D21" s="67"/>
      <c r="E21" s="68"/>
      <c r="F21" s="69"/>
      <c r="G21" s="69"/>
      <c r="H21" s="70"/>
      <c r="I21" s="256">
        <v>466020018</v>
      </c>
      <c r="J21" s="209">
        <v>0.83</v>
      </c>
      <c r="K21" s="397">
        <v>83</v>
      </c>
      <c r="L21" s="67">
        <v>0.84</v>
      </c>
      <c r="M21" s="71">
        <v>84</v>
      </c>
      <c r="N21" s="247">
        <v>6020018</v>
      </c>
      <c r="O21" s="208">
        <v>1</v>
      </c>
      <c r="P21" s="403">
        <v>2755</v>
      </c>
      <c r="Q21" s="69">
        <v>2814</v>
      </c>
      <c r="R21" s="409">
        <v>2814</v>
      </c>
      <c r="S21" s="69">
        <v>2761</v>
      </c>
      <c r="T21" s="414">
        <v>2732</v>
      </c>
      <c r="U21" s="210">
        <v>-59</v>
      </c>
      <c r="V21" s="420">
        <v>-2.0966595593461264E-2</v>
      </c>
      <c r="W21" s="72">
        <v>82</v>
      </c>
      <c r="X21" s="426">
        <v>3.0014641288433383E-2</v>
      </c>
      <c r="Y21" s="432">
        <v>3311.7</v>
      </c>
      <c r="Z21" s="211">
        <v>3363.2</v>
      </c>
      <c r="AA21" s="247">
        <v>6020018</v>
      </c>
      <c r="AB21" s="208">
        <v>1</v>
      </c>
      <c r="AC21" s="441">
        <v>1300</v>
      </c>
      <c r="AD21" s="69">
        <v>1286</v>
      </c>
      <c r="AE21" s="409">
        <v>1286</v>
      </c>
      <c r="AF21" s="448">
        <v>1295</v>
      </c>
      <c r="AG21" s="210">
        <v>14</v>
      </c>
      <c r="AH21" s="420">
        <v>1.088646967340591E-2</v>
      </c>
      <c r="AI21" s="69">
        <v>-9</v>
      </c>
      <c r="AJ21" s="212">
        <v>-6.9498069498069494E-3</v>
      </c>
      <c r="AK21" s="441">
        <v>1261</v>
      </c>
      <c r="AL21" s="69">
        <v>1255</v>
      </c>
      <c r="AM21" s="409">
        <v>1255</v>
      </c>
      <c r="AN21" s="460">
        <v>1260</v>
      </c>
      <c r="AO21" s="213">
        <v>6</v>
      </c>
      <c r="AP21" s="420">
        <v>4.7808764940239041E-3</v>
      </c>
      <c r="AQ21" s="72">
        <v>-5</v>
      </c>
      <c r="AR21" s="426">
        <v>-3.968253968253968E-3</v>
      </c>
      <c r="AS21" s="214">
        <v>15.19277108433735</v>
      </c>
      <c r="AT21" s="74">
        <v>14.94047619047619</v>
      </c>
      <c r="AU21" s="403">
        <v>1105</v>
      </c>
      <c r="AV21" s="209">
        <v>660</v>
      </c>
      <c r="AW21" s="209">
        <v>80</v>
      </c>
      <c r="AX21" s="72">
        <v>740</v>
      </c>
      <c r="AY21" s="73">
        <v>0.66968325791855199</v>
      </c>
      <c r="AZ21" s="75">
        <v>0.79819220252509182</v>
      </c>
      <c r="BA21" s="209">
        <v>105</v>
      </c>
      <c r="BB21" s="73">
        <v>9.5022624434389136E-2</v>
      </c>
      <c r="BC21" s="75">
        <v>1.1312217194570136</v>
      </c>
      <c r="BD21" s="209">
        <v>135</v>
      </c>
      <c r="BE21" s="209">
        <v>115</v>
      </c>
      <c r="BF21" s="72">
        <v>250</v>
      </c>
      <c r="BG21" s="73">
        <v>0.22624434389140272</v>
      </c>
      <c r="BH21" s="75">
        <v>3.962247703877456</v>
      </c>
      <c r="BI21" s="215">
        <v>10</v>
      </c>
      <c r="BJ21" s="267" t="s">
        <v>5</v>
      </c>
      <c r="BK21" s="65" t="s">
        <v>5</v>
      </c>
      <c r="BL21" s="225" t="s">
        <v>5</v>
      </c>
      <c r="BN21" s="140"/>
      <c r="BO21" s="265">
        <v>1540</v>
      </c>
      <c r="BP21" s="49">
        <v>845</v>
      </c>
      <c r="BQ21" s="49">
        <v>85</v>
      </c>
      <c r="BR21" s="8">
        <v>930</v>
      </c>
      <c r="BS21" s="9">
        <v>0.60389610389610393</v>
      </c>
      <c r="BT21" s="3">
        <v>0.76323325829792943</v>
      </c>
      <c r="BU21" s="49">
        <v>305</v>
      </c>
      <c r="BV21" s="9">
        <v>0.19805194805194806</v>
      </c>
      <c r="BW21" s="4">
        <v>1.456018085558678</v>
      </c>
      <c r="BX21" s="49">
        <v>150</v>
      </c>
      <c r="BY21" s="49">
        <v>135</v>
      </c>
      <c r="BZ21" s="8">
        <v>285</v>
      </c>
      <c r="CA21" s="9">
        <v>0.18506493506493507</v>
      </c>
      <c r="CB21" s="4">
        <v>2.9616549852758984</v>
      </c>
      <c r="CC21" s="49">
        <v>15</v>
      </c>
    </row>
    <row r="22" spans="1:81">
      <c r="A22" s="149" t="s">
        <v>673</v>
      </c>
      <c r="B22" s="228" t="s">
        <v>421</v>
      </c>
      <c r="C22" s="77">
        <v>6020019</v>
      </c>
      <c r="D22" s="78"/>
      <c r="E22" s="79"/>
      <c r="F22" s="80"/>
      <c r="G22" s="80"/>
      <c r="H22" s="81"/>
      <c r="I22" s="258">
        <v>466020019</v>
      </c>
      <c r="J22" s="228">
        <v>1.67</v>
      </c>
      <c r="K22" s="398">
        <v>167</v>
      </c>
      <c r="L22" s="78">
        <v>1.69</v>
      </c>
      <c r="M22" s="82">
        <v>169</v>
      </c>
      <c r="N22" s="239">
        <v>6020019</v>
      </c>
      <c r="O22" s="227">
        <v>1</v>
      </c>
      <c r="P22" s="404">
        <v>3185</v>
      </c>
      <c r="Q22" s="80">
        <v>3237</v>
      </c>
      <c r="R22" s="410">
        <v>3237</v>
      </c>
      <c r="S22" s="80">
        <v>3178</v>
      </c>
      <c r="T22" s="415">
        <v>3082</v>
      </c>
      <c r="U22" s="229">
        <v>-52</v>
      </c>
      <c r="V22" s="421">
        <v>-1.6064257028112448E-2</v>
      </c>
      <c r="W22" s="83">
        <v>155</v>
      </c>
      <c r="X22" s="427">
        <v>5.0292018170019465E-2</v>
      </c>
      <c r="Y22" s="433">
        <v>1903.5</v>
      </c>
      <c r="Z22" s="230">
        <v>1919.6</v>
      </c>
      <c r="AA22" s="239">
        <v>6020019</v>
      </c>
      <c r="AB22" s="227">
        <v>1</v>
      </c>
      <c r="AC22" s="442">
        <v>1359</v>
      </c>
      <c r="AD22" s="80">
        <v>1356</v>
      </c>
      <c r="AE22" s="410">
        <v>1356</v>
      </c>
      <c r="AF22" s="449">
        <v>1353</v>
      </c>
      <c r="AG22" s="229">
        <v>3</v>
      </c>
      <c r="AH22" s="421">
        <v>2.2123893805309734E-3</v>
      </c>
      <c r="AI22" s="80">
        <v>3</v>
      </c>
      <c r="AJ22" s="231">
        <v>2.2172949002217295E-3</v>
      </c>
      <c r="AK22" s="442">
        <v>1317</v>
      </c>
      <c r="AL22" s="80">
        <v>1332</v>
      </c>
      <c r="AM22" s="410">
        <v>1332</v>
      </c>
      <c r="AN22" s="461">
        <v>1267</v>
      </c>
      <c r="AO22" s="232">
        <v>-15</v>
      </c>
      <c r="AP22" s="421">
        <v>-1.1261261261261261E-2</v>
      </c>
      <c r="AQ22" s="83">
        <v>65</v>
      </c>
      <c r="AR22" s="427">
        <v>5.1302288871349647E-2</v>
      </c>
      <c r="AS22" s="233">
        <v>7.88622754491018</v>
      </c>
      <c r="AT22" s="85">
        <v>7.8816568047337281</v>
      </c>
      <c r="AU22" s="404">
        <v>1400</v>
      </c>
      <c r="AV22" s="228">
        <v>940</v>
      </c>
      <c r="AW22" s="228">
        <v>160</v>
      </c>
      <c r="AX22" s="83">
        <v>1100</v>
      </c>
      <c r="AY22" s="84">
        <v>0.7857142857142857</v>
      </c>
      <c r="AZ22" s="86">
        <v>0.93648901753788527</v>
      </c>
      <c r="BA22" s="228">
        <v>165</v>
      </c>
      <c r="BB22" s="84">
        <v>0.11785714285714285</v>
      </c>
      <c r="BC22" s="86">
        <v>1.4030612244897958</v>
      </c>
      <c r="BD22" s="228">
        <v>95</v>
      </c>
      <c r="BE22" s="228">
        <v>30</v>
      </c>
      <c r="BF22" s="83">
        <v>125</v>
      </c>
      <c r="BG22" s="84">
        <v>8.9285714285714288E-2</v>
      </c>
      <c r="BH22" s="86">
        <v>1.5636727545659246</v>
      </c>
      <c r="BI22" s="234">
        <v>15</v>
      </c>
      <c r="BJ22" s="88" t="s">
        <v>7</v>
      </c>
      <c r="BK22" s="76" t="s">
        <v>7</v>
      </c>
      <c r="BL22" s="226" t="s">
        <v>6</v>
      </c>
      <c r="BN22" s="140"/>
      <c r="BO22" s="265">
        <v>1735</v>
      </c>
      <c r="BP22" s="49">
        <v>1130</v>
      </c>
      <c r="BQ22" s="49">
        <v>150</v>
      </c>
      <c r="BR22" s="8">
        <v>1280</v>
      </c>
      <c r="BS22" s="9">
        <v>0.73775216138328525</v>
      </c>
      <c r="BT22" s="3">
        <v>0.93240705200141205</v>
      </c>
      <c r="BU22" s="49">
        <v>295</v>
      </c>
      <c r="BV22" s="9">
        <v>0.17002881844380405</v>
      </c>
      <c r="BW22" s="4">
        <v>1.2500005031781687</v>
      </c>
      <c r="BX22" s="49">
        <v>90</v>
      </c>
      <c r="BY22" s="49">
        <v>50</v>
      </c>
      <c r="BZ22" s="8">
        <v>140</v>
      </c>
      <c r="CA22" s="9">
        <v>8.069164265129683E-2</v>
      </c>
      <c r="CB22" s="4">
        <v>1.2913348800758051</v>
      </c>
      <c r="CC22" s="49">
        <v>25</v>
      </c>
    </row>
    <row r="23" spans="1:81">
      <c r="A23" s="148" t="s">
        <v>104</v>
      </c>
      <c r="B23" s="209" t="s">
        <v>422</v>
      </c>
      <c r="C23" s="66">
        <v>6020020</v>
      </c>
      <c r="D23" s="67"/>
      <c r="E23" s="68"/>
      <c r="F23" s="69"/>
      <c r="G23" s="69"/>
      <c r="H23" s="70"/>
      <c r="I23" s="256">
        <v>466020020</v>
      </c>
      <c r="J23" s="209">
        <v>0.69</v>
      </c>
      <c r="K23" s="397">
        <v>69</v>
      </c>
      <c r="L23" s="67">
        <v>0.68</v>
      </c>
      <c r="M23" s="71">
        <v>68</v>
      </c>
      <c r="N23" s="247">
        <v>6020020</v>
      </c>
      <c r="O23" s="208">
        <v>1</v>
      </c>
      <c r="P23" s="403">
        <v>2645</v>
      </c>
      <c r="Q23" s="69">
        <v>2495</v>
      </c>
      <c r="R23" s="409">
        <v>2495</v>
      </c>
      <c r="S23" s="69">
        <v>2448</v>
      </c>
      <c r="T23" s="414">
        <v>2300</v>
      </c>
      <c r="U23" s="210">
        <v>150</v>
      </c>
      <c r="V23" s="420">
        <v>6.0120240480961921E-2</v>
      </c>
      <c r="W23" s="72">
        <v>195</v>
      </c>
      <c r="X23" s="426">
        <v>8.478260869565217E-2</v>
      </c>
      <c r="Y23" s="432">
        <v>3846.7</v>
      </c>
      <c r="Z23" s="211">
        <v>3653</v>
      </c>
      <c r="AA23" s="247">
        <v>6020020</v>
      </c>
      <c r="AB23" s="208">
        <v>1</v>
      </c>
      <c r="AC23" s="441">
        <v>1154</v>
      </c>
      <c r="AD23" s="69">
        <v>1091</v>
      </c>
      <c r="AE23" s="409">
        <v>1091</v>
      </c>
      <c r="AF23" s="448">
        <v>1050</v>
      </c>
      <c r="AG23" s="210">
        <v>63</v>
      </c>
      <c r="AH23" s="420">
        <v>5.7745187901008251E-2</v>
      </c>
      <c r="AI23" s="69">
        <v>41</v>
      </c>
      <c r="AJ23" s="212">
        <v>3.9047619047619046E-2</v>
      </c>
      <c r="AK23" s="441">
        <v>1118</v>
      </c>
      <c r="AL23" s="69">
        <v>1061</v>
      </c>
      <c r="AM23" s="409">
        <v>1061</v>
      </c>
      <c r="AN23" s="460">
        <v>1018</v>
      </c>
      <c r="AO23" s="213">
        <v>57</v>
      </c>
      <c r="AP23" s="420">
        <v>5.3722902921771912E-2</v>
      </c>
      <c r="AQ23" s="72">
        <v>43</v>
      </c>
      <c r="AR23" s="426">
        <v>4.2239685658153239E-2</v>
      </c>
      <c r="AS23" s="214">
        <v>16.202898550724637</v>
      </c>
      <c r="AT23" s="74">
        <v>15.602941176470589</v>
      </c>
      <c r="AU23" s="403">
        <v>1230</v>
      </c>
      <c r="AV23" s="209">
        <v>840</v>
      </c>
      <c r="AW23" s="209">
        <v>160</v>
      </c>
      <c r="AX23" s="72">
        <v>1000</v>
      </c>
      <c r="AY23" s="73">
        <v>0.81300813008130079</v>
      </c>
      <c r="AZ23" s="75">
        <v>0.96902041726019172</v>
      </c>
      <c r="BA23" s="209">
        <v>115</v>
      </c>
      <c r="BB23" s="73">
        <v>9.3495934959349589E-2</v>
      </c>
      <c r="BC23" s="75">
        <v>1.1130468447541617</v>
      </c>
      <c r="BD23" s="209">
        <v>80</v>
      </c>
      <c r="BE23" s="209">
        <v>35</v>
      </c>
      <c r="BF23" s="72">
        <v>115</v>
      </c>
      <c r="BG23" s="73">
        <v>9.3495934959349589E-2</v>
      </c>
      <c r="BH23" s="75">
        <v>1.6374069169763501</v>
      </c>
      <c r="BI23" s="215">
        <v>0</v>
      </c>
      <c r="BJ23" s="267" t="s">
        <v>5</v>
      </c>
      <c r="BK23" s="65" t="s">
        <v>5</v>
      </c>
      <c r="BL23" s="225" t="s">
        <v>5</v>
      </c>
      <c r="BN23" s="140" t="s">
        <v>105</v>
      </c>
      <c r="BO23" s="265">
        <v>1360</v>
      </c>
      <c r="BP23" s="49">
        <v>785</v>
      </c>
      <c r="BQ23" s="49">
        <v>125</v>
      </c>
      <c r="BR23" s="8">
        <v>910</v>
      </c>
      <c r="BS23" s="9">
        <v>0.66911764705882348</v>
      </c>
      <c r="BT23" s="3">
        <v>0.84566341570107384</v>
      </c>
      <c r="BU23" s="49">
        <v>265</v>
      </c>
      <c r="BV23" s="9">
        <v>0.19485294117647059</v>
      </c>
      <c r="BW23" s="4">
        <v>1.4324999535113223</v>
      </c>
      <c r="BX23" s="49">
        <v>70</v>
      </c>
      <c r="BY23" s="49">
        <v>100</v>
      </c>
      <c r="BZ23" s="8">
        <v>170</v>
      </c>
      <c r="CA23" s="9">
        <v>0.125</v>
      </c>
      <c r="CB23" s="4">
        <v>2.0004160865460014</v>
      </c>
      <c r="CC23" s="49">
        <v>15</v>
      </c>
    </row>
    <row r="24" spans="1:81">
      <c r="A24" s="148" t="s">
        <v>104</v>
      </c>
      <c r="B24" s="209" t="s">
        <v>423</v>
      </c>
      <c r="C24" s="66">
        <v>6020021</v>
      </c>
      <c r="D24" s="67"/>
      <c r="E24" s="68"/>
      <c r="F24" s="69"/>
      <c r="G24" s="69"/>
      <c r="H24" s="70"/>
      <c r="I24" s="256">
        <v>466020021</v>
      </c>
      <c r="J24" s="503">
        <v>0.84</v>
      </c>
      <c r="K24" s="397">
        <v>84</v>
      </c>
      <c r="L24" s="67">
        <v>0.85</v>
      </c>
      <c r="M24" s="71">
        <v>85</v>
      </c>
      <c r="N24" s="247">
        <v>6020021</v>
      </c>
      <c r="O24" s="208">
        <v>1</v>
      </c>
      <c r="P24" s="403">
        <v>5699</v>
      </c>
      <c r="Q24" s="69">
        <v>5968</v>
      </c>
      <c r="R24" s="409">
        <v>5968</v>
      </c>
      <c r="S24" s="69">
        <v>5731</v>
      </c>
      <c r="T24" s="414">
        <v>5953</v>
      </c>
      <c r="U24" s="210">
        <v>-269</v>
      </c>
      <c r="V24" s="420">
        <v>-4.5073726541554962E-2</v>
      </c>
      <c r="W24" s="72">
        <v>15</v>
      </c>
      <c r="X24" s="426">
        <v>2.5197379472534855E-3</v>
      </c>
      <c r="Y24" s="432">
        <v>6766.8</v>
      </c>
      <c r="Z24" s="211">
        <v>7026.1</v>
      </c>
      <c r="AA24" s="247">
        <v>6020021</v>
      </c>
      <c r="AB24" s="208">
        <v>1</v>
      </c>
      <c r="AC24" s="441">
        <v>2400</v>
      </c>
      <c r="AD24" s="69">
        <v>2592</v>
      </c>
      <c r="AE24" s="409">
        <v>2592</v>
      </c>
      <c r="AF24" s="448">
        <v>2511</v>
      </c>
      <c r="AG24" s="210">
        <v>-192</v>
      </c>
      <c r="AH24" s="420">
        <v>-7.407407407407407E-2</v>
      </c>
      <c r="AI24" s="69">
        <v>81</v>
      </c>
      <c r="AJ24" s="212">
        <v>3.2258064516129031E-2</v>
      </c>
      <c r="AK24" s="441">
        <v>2169</v>
      </c>
      <c r="AL24" s="69">
        <v>2261</v>
      </c>
      <c r="AM24" s="409">
        <v>2261</v>
      </c>
      <c r="AN24" s="460">
        <v>2348</v>
      </c>
      <c r="AO24" s="213">
        <v>-92</v>
      </c>
      <c r="AP24" s="420">
        <v>-4.0689960194604156E-2</v>
      </c>
      <c r="AQ24" s="72">
        <v>-87</v>
      </c>
      <c r="AR24" s="426">
        <v>-3.7052810902896083E-2</v>
      </c>
      <c r="AS24" s="214">
        <v>25.821428571428573</v>
      </c>
      <c r="AT24" s="74">
        <v>26.6</v>
      </c>
      <c r="AU24" s="403">
        <v>2115</v>
      </c>
      <c r="AV24" s="209">
        <v>1170</v>
      </c>
      <c r="AW24" s="209">
        <v>275</v>
      </c>
      <c r="AX24" s="72">
        <v>1445</v>
      </c>
      <c r="AY24" s="73">
        <v>0.68321513002364065</v>
      </c>
      <c r="AZ24" s="75">
        <v>0.81432077476000075</v>
      </c>
      <c r="BA24" s="209">
        <v>375</v>
      </c>
      <c r="BB24" s="73">
        <v>0.1773049645390071</v>
      </c>
      <c r="BC24" s="75">
        <v>2.1107733873691319</v>
      </c>
      <c r="BD24" s="209">
        <v>150</v>
      </c>
      <c r="BE24" s="209">
        <v>105</v>
      </c>
      <c r="BF24" s="72">
        <v>255</v>
      </c>
      <c r="BG24" s="73">
        <v>0.12056737588652482</v>
      </c>
      <c r="BH24" s="75">
        <v>2.111512712548596</v>
      </c>
      <c r="BI24" s="215">
        <v>45</v>
      </c>
      <c r="BJ24" s="267" t="s">
        <v>5</v>
      </c>
      <c r="BK24" s="65" t="s">
        <v>5</v>
      </c>
      <c r="BL24" s="225" t="s">
        <v>5</v>
      </c>
      <c r="BN24" s="140" t="s">
        <v>105</v>
      </c>
      <c r="BO24" s="265">
        <v>2675</v>
      </c>
      <c r="BP24" s="49">
        <v>1330</v>
      </c>
      <c r="BQ24" s="49">
        <v>240</v>
      </c>
      <c r="BR24" s="8">
        <v>1570</v>
      </c>
      <c r="BS24" s="9">
        <v>0.58691588785046733</v>
      </c>
      <c r="BT24" s="3">
        <v>0.74177283565982677</v>
      </c>
      <c r="BU24" s="49">
        <v>740</v>
      </c>
      <c r="BV24" s="9">
        <v>0.27663551401869158</v>
      </c>
      <c r="BW24" s="4">
        <v>2.0337407204567723</v>
      </c>
      <c r="BX24" s="49">
        <v>255</v>
      </c>
      <c r="BY24" s="49">
        <v>110</v>
      </c>
      <c r="BZ24" s="8">
        <v>365</v>
      </c>
      <c r="CA24" s="9">
        <v>0.13644859813084112</v>
      </c>
      <c r="CB24" s="4">
        <v>2.1836317655006821</v>
      </c>
      <c r="CC24" s="49">
        <v>0</v>
      </c>
    </row>
    <row r="25" spans="1:81">
      <c r="A25" s="148" t="s">
        <v>674</v>
      </c>
      <c r="B25" s="209" t="s">
        <v>424</v>
      </c>
      <c r="C25" s="66">
        <v>6020022</v>
      </c>
      <c r="D25" s="67"/>
      <c r="E25" s="68"/>
      <c r="F25" s="69"/>
      <c r="G25" s="69"/>
      <c r="H25" s="70"/>
      <c r="I25" s="256">
        <v>466020022</v>
      </c>
      <c r="J25" s="209">
        <v>0.56999999999999995</v>
      </c>
      <c r="K25" s="397">
        <v>56.999999999999993</v>
      </c>
      <c r="L25" s="67">
        <v>0.56999999999999995</v>
      </c>
      <c r="M25" s="71">
        <v>56.999999999999993</v>
      </c>
      <c r="N25" s="247">
        <v>6020022</v>
      </c>
      <c r="O25" s="208">
        <v>1</v>
      </c>
      <c r="P25" s="403">
        <v>4378</v>
      </c>
      <c r="Q25" s="69">
        <v>4691</v>
      </c>
      <c r="R25" s="409">
        <v>4691</v>
      </c>
      <c r="S25" s="69">
        <v>4512</v>
      </c>
      <c r="T25" s="414">
        <v>4400</v>
      </c>
      <c r="U25" s="210">
        <v>-313</v>
      </c>
      <c r="V25" s="420">
        <v>-6.6723513110211047E-2</v>
      </c>
      <c r="W25" s="72">
        <v>291</v>
      </c>
      <c r="X25" s="426">
        <v>6.6136363636363632E-2</v>
      </c>
      <c r="Y25" s="432">
        <v>7710.5</v>
      </c>
      <c r="Z25" s="211">
        <v>8244.2999999999993</v>
      </c>
      <c r="AA25" s="247">
        <v>6020022</v>
      </c>
      <c r="AB25" s="208">
        <v>1</v>
      </c>
      <c r="AC25" s="441">
        <v>2240</v>
      </c>
      <c r="AD25" s="69">
        <v>2399</v>
      </c>
      <c r="AE25" s="409">
        <v>2399</v>
      </c>
      <c r="AF25" s="448">
        <v>2027</v>
      </c>
      <c r="AG25" s="210">
        <v>-159</v>
      </c>
      <c r="AH25" s="420">
        <v>-6.6277615673197163E-2</v>
      </c>
      <c r="AI25" s="69">
        <v>372</v>
      </c>
      <c r="AJ25" s="212">
        <v>0.18352244696595954</v>
      </c>
      <c r="AK25" s="441">
        <v>1875</v>
      </c>
      <c r="AL25" s="69">
        <v>2037</v>
      </c>
      <c r="AM25" s="409">
        <v>2037</v>
      </c>
      <c r="AN25" s="460">
        <v>1849</v>
      </c>
      <c r="AO25" s="213">
        <v>-162</v>
      </c>
      <c r="AP25" s="420">
        <v>-7.9528718703976431E-2</v>
      </c>
      <c r="AQ25" s="72">
        <v>188</v>
      </c>
      <c r="AR25" s="426">
        <v>0.10167658193618172</v>
      </c>
      <c r="AS25" s="214">
        <v>32.894736842105267</v>
      </c>
      <c r="AT25" s="74">
        <v>35.736842105263165</v>
      </c>
      <c r="AU25" s="403">
        <v>1335</v>
      </c>
      <c r="AV25" s="209">
        <v>580</v>
      </c>
      <c r="AW25" s="209">
        <v>120</v>
      </c>
      <c r="AX25" s="72">
        <v>700</v>
      </c>
      <c r="AY25" s="73">
        <v>0.52434456928838946</v>
      </c>
      <c r="AZ25" s="75">
        <v>0.62496372978353931</v>
      </c>
      <c r="BA25" s="209">
        <v>430</v>
      </c>
      <c r="BB25" s="73">
        <v>0.32209737827715357</v>
      </c>
      <c r="BC25" s="75">
        <v>3.8344925985375422</v>
      </c>
      <c r="BD25" s="209">
        <v>170</v>
      </c>
      <c r="BE25" s="209">
        <v>15</v>
      </c>
      <c r="BF25" s="72">
        <v>185</v>
      </c>
      <c r="BG25" s="73">
        <v>0.13857677902621723</v>
      </c>
      <c r="BH25" s="75">
        <v>2.4269138183225434</v>
      </c>
      <c r="BI25" s="215">
        <v>15</v>
      </c>
      <c r="BJ25" s="267" t="s">
        <v>5</v>
      </c>
      <c r="BK25" s="65" t="s">
        <v>5</v>
      </c>
      <c r="BL25" s="225" t="s">
        <v>5</v>
      </c>
      <c r="BN25" s="140"/>
      <c r="BO25" s="265">
        <v>1640</v>
      </c>
      <c r="BP25" s="49">
        <v>550</v>
      </c>
      <c r="BQ25" s="49">
        <v>115</v>
      </c>
      <c r="BR25" s="8">
        <v>665</v>
      </c>
      <c r="BS25" s="9">
        <v>0.40548780487804881</v>
      </c>
      <c r="BT25" s="3">
        <v>0.51247520313592287</v>
      </c>
      <c r="BU25" s="49">
        <v>625</v>
      </c>
      <c r="BV25" s="9">
        <v>0.38109756097560976</v>
      </c>
      <c r="BW25" s="4">
        <v>2.8017141290488357</v>
      </c>
      <c r="BX25" s="49">
        <v>260</v>
      </c>
      <c r="BY25" s="49">
        <v>80</v>
      </c>
      <c r="BZ25" s="8">
        <v>340</v>
      </c>
      <c r="CA25" s="9">
        <v>0.2073170731707317</v>
      </c>
      <c r="CB25" s="4">
        <v>3.317763265490929</v>
      </c>
      <c r="CC25" s="49">
        <v>15</v>
      </c>
    </row>
    <row r="26" spans="1:81">
      <c r="A26" s="148" t="s">
        <v>675</v>
      </c>
      <c r="B26" s="209" t="s">
        <v>425</v>
      </c>
      <c r="C26" s="66">
        <v>6020023</v>
      </c>
      <c r="D26" s="67"/>
      <c r="E26" s="68"/>
      <c r="F26" s="69"/>
      <c r="G26" s="69"/>
      <c r="H26" s="70"/>
      <c r="I26" s="256">
        <v>466020023</v>
      </c>
      <c r="J26" s="209">
        <v>0.43</v>
      </c>
      <c r="K26" s="397">
        <v>43</v>
      </c>
      <c r="L26" s="67">
        <v>0.44</v>
      </c>
      <c r="M26" s="71">
        <v>44</v>
      </c>
      <c r="N26" s="247">
        <v>6020023</v>
      </c>
      <c r="O26" s="208">
        <v>1</v>
      </c>
      <c r="P26" s="403">
        <v>5204</v>
      </c>
      <c r="Q26" s="69">
        <v>5332</v>
      </c>
      <c r="R26" s="409">
        <v>5332</v>
      </c>
      <c r="S26" s="69">
        <v>5231</v>
      </c>
      <c r="T26" s="414">
        <v>4956</v>
      </c>
      <c r="U26" s="210">
        <v>-128</v>
      </c>
      <c r="V26" s="420">
        <v>-2.4006001500375095E-2</v>
      </c>
      <c r="W26" s="72">
        <v>376</v>
      </c>
      <c r="X26" s="426">
        <v>7.5867635189669089E-2</v>
      </c>
      <c r="Y26" s="432">
        <v>12207.4</v>
      </c>
      <c r="Z26" s="211">
        <v>12229.4</v>
      </c>
      <c r="AA26" s="247">
        <v>6020023</v>
      </c>
      <c r="AB26" s="208">
        <v>1</v>
      </c>
      <c r="AC26" s="441">
        <v>3228</v>
      </c>
      <c r="AD26" s="69">
        <v>2953</v>
      </c>
      <c r="AE26" s="409">
        <v>2953</v>
      </c>
      <c r="AF26" s="448">
        <v>2824</v>
      </c>
      <c r="AG26" s="210">
        <v>275</v>
      </c>
      <c r="AH26" s="420">
        <v>9.3125634947510999E-2</v>
      </c>
      <c r="AI26" s="69">
        <v>129</v>
      </c>
      <c r="AJ26" s="212">
        <v>4.5679886685552409E-2</v>
      </c>
      <c r="AK26" s="441">
        <v>2811</v>
      </c>
      <c r="AL26" s="69">
        <v>2669</v>
      </c>
      <c r="AM26" s="409">
        <v>2669</v>
      </c>
      <c r="AN26" s="460">
        <v>2654</v>
      </c>
      <c r="AO26" s="213">
        <v>142</v>
      </c>
      <c r="AP26" s="420">
        <v>5.3203446983889097E-2</v>
      </c>
      <c r="AQ26" s="72">
        <v>15</v>
      </c>
      <c r="AR26" s="426">
        <v>5.6518462697814622E-3</v>
      </c>
      <c r="AS26" s="214">
        <v>65.372093023255815</v>
      </c>
      <c r="AT26" s="74">
        <v>60.659090909090907</v>
      </c>
      <c r="AU26" s="403">
        <v>1765</v>
      </c>
      <c r="AV26" s="209">
        <v>635</v>
      </c>
      <c r="AW26" s="209">
        <v>180</v>
      </c>
      <c r="AX26" s="72">
        <v>815</v>
      </c>
      <c r="AY26" s="73">
        <v>0.46175637393767704</v>
      </c>
      <c r="AZ26" s="75">
        <v>0.55036516559913828</v>
      </c>
      <c r="BA26" s="209">
        <v>605</v>
      </c>
      <c r="BB26" s="73">
        <v>0.34277620396600567</v>
      </c>
      <c r="BC26" s="75">
        <v>4.0806690948334001</v>
      </c>
      <c r="BD26" s="209">
        <v>285</v>
      </c>
      <c r="BE26" s="209">
        <v>10</v>
      </c>
      <c r="BF26" s="72">
        <v>295</v>
      </c>
      <c r="BG26" s="73">
        <v>0.16713881019830029</v>
      </c>
      <c r="BH26" s="75">
        <v>2.9271245218616513</v>
      </c>
      <c r="BI26" s="215">
        <v>50</v>
      </c>
      <c r="BJ26" s="267" t="s">
        <v>5</v>
      </c>
      <c r="BK26" s="65" t="s">
        <v>5</v>
      </c>
      <c r="BL26" s="225" t="s">
        <v>5</v>
      </c>
      <c r="BN26" s="140"/>
      <c r="BO26" s="265">
        <v>1820</v>
      </c>
      <c r="BP26" s="49">
        <v>560</v>
      </c>
      <c r="BQ26" s="49">
        <v>90</v>
      </c>
      <c r="BR26" s="8">
        <v>650</v>
      </c>
      <c r="BS26" s="9">
        <v>0.35714285714285715</v>
      </c>
      <c r="BT26" s="3">
        <v>0.4513745075955497</v>
      </c>
      <c r="BU26" s="49">
        <v>640</v>
      </c>
      <c r="BV26" s="9">
        <v>0.35164835164835168</v>
      </c>
      <c r="BW26" s="4">
        <v>2.5852124394282705</v>
      </c>
      <c r="BX26" s="49">
        <v>490</v>
      </c>
      <c r="BY26" s="49">
        <v>20</v>
      </c>
      <c r="BZ26" s="8">
        <v>510</v>
      </c>
      <c r="CA26" s="9">
        <v>0.28021978021978022</v>
      </c>
      <c r="CB26" s="4">
        <v>4.4844492489602672</v>
      </c>
      <c r="CC26" s="49">
        <v>20</v>
      </c>
    </row>
    <row r="27" spans="1:81">
      <c r="A27" s="148" t="s">
        <v>676</v>
      </c>
      <c r="B27" s="209" t="s">
        <v>426</v>
      </c>
      <c r="C27" s="66">
        <v>6020024</v>
      </c>
      <c r="D27" s="67"/>
      <c r="E27" s="68"/>
      <c r="F27" s="69"/>
      <c r="G27" s="69"/>
      <c r="H27" s="70"/>
      <c r="I27" s="256">
        <v>466020024</v>
      </c>
      <c r="J27" s="209">
        <v>0.95</v>
      </c>
      <c r="K27" s="397">
        <v>95</v>
      </c>
      <c r="L27" s="67">
        <v>0.99</v>
      </c>
      <c r="M27" s="71">
        <v>99</v>
      </c>
      <c r="N27" s="247">
        <v>6020024</v>
      </c>
      <c r="O27" s="208">
        <v>1</v>
      </c>
      <c r="P27" s="403">
        <v>1350</v>
      </c>
      <c r="Q27" s="69">
        <v>1107</v>
      </c>
      <c r="R27" s="409">
        <v>1107</v>
      </c>
      <c r="S27" s="69">
        <v>1163</v>
      </c>
      <c r="T27" s="414">
        <v>762</v>
      </c>
      <c r="U27" s="210">
        <v>243</v>
      </c>
      <c r="V27" s="420">
        <v>0.21951219512195122</v>
      </c>
      <c r="W27" s="72">
        <v>345</v>
      </c>
      <c r="X27" s="426">
        <v>0.452755905511811</v>
      </c>
      <c r="Y27" s="432">
        <v>1422.7</v>
      </c>
      <c r="Z27" s="211">
        <v>1118.5</v>
      </c>
      <c r="AA27" s="247">
        <v>6020024</v>
      </c>
      <c r="AB27" s="208">
        <v>1</v>
      </c>
      <c r="AC27" s="441">
        <v>892</v>
      </c>
      <c r="AD27" s="69">
        <v>656</v>
      </c>
      <c r="AE27" s="409">
        <v>656</v>
      </c>
      <c r="AF27" s="448">
        <v>222</v>
      </c>
      <c r="AG27" s="210">
        <v>236</v>
      </c>
      <c r="AH27" s="420">
        <v>0.3597560975609756</v>
      </c>
      <c r="AI27" s="69">
        <v>434</v>
      </c>
      <c r="AJ27" s="212">
        <v>1.954954954954955</v>
      </c>
      <c r="AK27" s="441">
        <v>762</v>
      </c>
      <c r="AL27" s="69">
        <v>520</v>
      </c>
      <c r="AM27" s="409">
        <v>520</v>
      </c>
      <c r="AN27" s="460">
        <v>201</v>
      </c>
      <c r="AO27" s="213">
        <v>242</v>
      </c>
      <c r="AP27" s="420">
        <v>0.4653846153846154</v>
      </c>
      <c r="AQ27" s="72">
        <v>319</v>
      </c>
      <c r="AR27" s="426">
        <v>1.5870646766169154</v>
      </c>
      <c r="AS27" s="214">
        <v>8.0210526315789465</v>
      </c>
      <c r="AT27" s="74">
        <v>5.2525252525252526</v>
      </c>
      <c r="AU27" s="403">
        <v>505</v>
      </c>
      <c r="AV27" s="209">
        <v>290</v>
      </c>
      <c r="AW27" s="209">
        <v>35</v>
      </c>
      <c r="AX27" s="72">
        <v>325</v>
      </c>
      <c r="AY27" s="73">
        <v>0.64356435643564358</v>
      </c>
      <c r="AZ27" s="75">
        <v>0.76706121148467654</v>
      </c>
      <c r="BA27" s="209">
        <v>0</v>
      </c>
      <c r="BB27" s="73">
        <v>0</v>
      </c>
      <c r="BC27" s="75">
        <v>0</v>
      </c>
      <c r="BD27" s="209">
        <v>135</v>
      </c>
      <c r="BE27" s="209">
        <v>45</v>
      </c>
      <c r="BF27" s="72">
        <v>180</v>
      </c>
      <c r="BG27" s="73">
        <v>0.35643564356435642</v>
      </c>
      <c r="BH27" s="75">
        <v>6.242305491494859</v>
      </c>
      <c r="BI27" s="215">
        <v>0</v>
      </c>
      <c r="BJ27" s="267" t="s">
        <v>5</v>
      </c>
      <c r="BK27" s="65" t="s">
        <v>5</v>
      </c>
      <c r="BL27" s="225" t="s">
        <v>5</v>
      </c>
      <c r="BN27" s="140"/>
      <c r="BO27" s="265">
        <v>545</v>
      </c>
      <c r="BP27" s="49">
        <v>290</v>
      </c>
      <c r="BQ27" s="49">
        <v>0</v>
      </c>
      <c r="BR27" s="8">
        <v>290</v>
      </c>
      <c r="BS27" s="9">
        <v>0.5321100917431193</v>
      </c>
      <c r="BT27" s="3">
        <v>0.6725066058120851</v>
      </c>
      <c r="BU27" s="49">
        <v>60</v>
      </c>
      <c r="BV27" s="9">
        <v>0.11009174311926606</v>
      </c>
      <c r="BW27" s="4">
        <v>0.80936123390357551</v>
      </c>
      <c r="BX27" s="49">
        <v>170</v>
      </c>
      <c r="BY27" s="49">
        <v>10</v>
      </c>
      <c r="BZ27" s="8">
        <v>180</v>
      </c>
      <c r="CA27" s="9">
        <v>0.33027522935779818</v>
      </c>
      <c r="CB27" s="4">
        <v>5.2855030543600776</v>
      </c>
      <c r="CC27" s="49">
        <v>10</v>
      </c>
    </row>
    <row r="28" spans="1:81">
      <c r="A28" s="148" t="s">
        <v>677</v>
      </c>
      <c r="B28" s="209" t="s">
        <v>427</v>
      </c>
      <c r="C28" s="66">
        <v>6020025</v>
      </c>
      <c r="D28" s="67"/>
      <c r="E28" s="68"/>
      <c r="F28" s="69"/>
      <c r="G28" s="69"/>
      <c r="H28" s="70"/>
      <c r="I28" s="256">
        <v>466020025</v>
      </c>
      <c r="J28" s="209">
        <v>1.05</v>
      </c>
      <c r="K28" s="397">
        <v>105</v>
      </c>
      <c r="L28" s="67">
        <v>1.05</v>
      </c>
      <c r="M28" s="71">
        <v>105</v>
      </c>
      <c r="N28" s="247">
        <v>6020025</v>
      </c>
      <c r="O28" s="208">
        <v>1</v>
      </c>
      <c r="P28" s="403">
        <v>4122</v>
      </c>
      <c r="Q28" s="69">
        <v>3793</v>
      </c>
      <c r="R28" s="409">
        <v>3793</v>
      </c>
      <c r="S28" s="69">
        <v>3245</v>
      </c>
      <c r="T28" s="414">
        <v>3115</v>
      </c>
      <c r="U28" s="210">
        <v>329</v>
      </c>
      <c r="V28" s="420">
        <v>8.6738729238070134E-2</v>
      </c>
      <c r="W28" s="72">
        <v>678</v>
      </c>
      <c r="X28" s="426">
        <v>0.21765650080256821</v>
      </c>
      <c r="Y28" s="432">
        <v>3937.3</v>
      </c>
      <c r="Z28" s="211">
        <v>3613.4</v>
      </c>
      <c r="AA28" s="247">
        <v>6020025</v>
      </c>
      <c r="AB28" s="208">
        <v>1</v>
      </c>
      <c r="AC28" s="441">
        <v>1912</v>
      </c>
      <c r="AD28" s="69">
        <v>1720</v>
      </c>
      <c r="AE28" s="409">
        <v>1720</v>
      </c>
      <c r="AF28" s="448">
        <v>1274</v>
      </c>
      <c r="AG28" s="210">
        <v>192</v>
      </c>
      <c r="AH28" s="420">
        <v>0.11162790697674418</v>
      </c>
      <c r="AI28" s="69">
        <v>446</v>
      </c>
      <c r="AJ28" s="212">
        <v>0.35007849293563581</v>
      </c>
      <c r="AK28" s="441">
        <v>1632</v>
      </c>
      <c r="AL28" s="69">
        <v>1332</v>
      </c>
      <c r="AM28" s="409">
        <v>1332</v>
      </c>
      <c r="AN28" s="460">
        <v>1115</v>
      </c>
      <c r="AO28" s="213">
        <v>300</v>
      </c>
      <c r="AP28" s="420">
        <v>0.22522522522522523</v>
      </c>
      <c r="AQ28" s="72">
        <v>217</v>
      </c>
      <c r="AR28" s="426">
        <v>0.19461883408071748</v>
      </c>
      <c r="AS28" s="214">
        <v>15.542857142857143</v>
      </c>
      <c r="AT28" s="74">
        <v>12.685714285714285</v>
      </c>
      <c r="AU28" s="403">
        <v>1215</v>
      </c>
      <c r="AV28" s="209">
        <v>550</v>
      </c>
      <c r="AW28" s="209">
        <v>140</v>
      </c>
      <c r="AX28" s="72">
        <v>690</v>
      </c>
      <c r="AY28" s="73">
        <v>0.5679012345679012</v>
      </c>
      <c r="AZ28" s="75">
        <v>0.67687870627878577</v>
      </c>
      <c r="BA28" s="209">
        <v>195</v>
      </c>
      <c r="BB28" s="73">
        <v>0.16049382716049382</v>
      </c>
      <c r="BC28" s="75">
        <v>1.9106407995296881</v>
      </c>
      <c r="BD28" s="209">
        <v>255</v>
      </c>
      <c r="BE28" s="209">
        <v>20</v>
      </c>
      <c r="BF28" s="72">
        <v>275</v>
      </c>
      <c r="BG28" s="73">
        <v>0.22633744855967078</v>
      </c>
      <c r="BH28" s="75">
        <v>3.9638782584881049</v>
      </c>
      <c r="BI28" s="215">
        <v>50</v>
      </c>
      <c r="BJ28" s="267" t="s">
        <v>5</v>
      </c>
      <c r="BK28" s="65" t="s">
        <v>5</v>
      </c>
      <c r="BL28" s="225" t="s">
        <v>5</v>
      </c>
      <c r="BN28" s="140"/>
      <c r="BO28" s="265">
        <v>990</v>
      </c>
      <c r="BP28" s="49">
        <v>390</v>
      </c>
      <c r="BQ28" s="49">
        <v>60</v>
      </c>
      <c r="BR28" s="8">
        <v>450</v>
      </c>
      <c r="BS28" s="9">
        <v>0.45454545454545453</v>
      </c>
      <c r="BT28" s="3">
        <v>0.57447664603069959</v>
      </c>
      <c r="BU28" s="49">
        <v>245</v>
      </c>
      <c r="BV28" s="9">
        <v>0.24747474747474749</v>
      </c>
      <c r="BW28" s="4">
        <v>1.8193595750332479</v>
      </c>
      <c r="BX28" s="49">
        <v>260</v>
      </c>
      <c r="BY28" s="49">
        <v>40</v>
      </c>
      <c r="BZ28" s="8">
        <v>300</v>
      </c>
      <c r="CA28" s="9">
        <v>0.30303030303030304</v>
      </c>
      <c r="CB28" s="4">
        <v>4.849493543141822</v>
      </c>
      <c r="CC28" s="49">
        <v>0</v>
      </c>
    </row>
    <row r="29" spans="1:81">
      <c r="A29" s="148"/>
      <c r="B29" s="209" t="s">
        <v>428</v>
      </c>
      <c r="C29" s="66">
        <v>6020026</v>
      </c>
      <c r="D29" s="67"/>
      <c r="E29" s="68"/>
      <c r="F29" s="69"/>
      <c r="G29" s="69"/>
      <c r="H29" s="70"/>
      <c r="I29" s="256">
        <v>466020026</v>
      </c>
      <c r="J29" s="209">
        <v>0.57999999999999996</v>
      </c>
      <c r="K29" s="397">
        <v>57.999999999999993</v>
      </c>
      <c r="L29" s="67">
        <v>0.57999999999999996</v>
      </c>
      <c r="M29" s="71">
        <v>57.999999999999993</v>
      </c>
      <c r="N29" s="247">
        <v>6020026</v>
      </c>
      <c r="O29" s="208">
        <v>1</v>
      </c>
      <c r="P29" s="403">
        <v>2140</v>
      </c>
      <c r="Q29" s="69">
        <v>2061</v>
      </c>
      <c r="R29" s="409">
        <v>2061</v>
      </c>
      <c r="S29" s="69">
        <v>1838</v>
      </c>
      <c r="T29" s="414">
        <v>1819</v>
      </c>
      <c r="U29" s="210">
        <v>79</v>
      </c>
      <c r="V29" s="420">
        <v>3.8330907326540514E-2</v>
      </c>
      <c r="W29" s="72">
        <v>242</v>
      </c>
      <c r="X29" s="426">
        <v>0.13304013194062672</v>
      </c>
      <c r="Y29" s="432">
        <v>3697.9</v>
      </c>
      <c r="Z29" s="211">
        <v>3573.8</v>
      </c>
      <c r="AA29" s="247">
        <v>6020026</v>
      </c>
      <c r="AB29" s="208">
        <v>1</v>
      </c>
      <c r="AC29" s="441">
        <v>978</v>
      </c>
      <c r="AD29" s="69">
        <v>953</v>
      </c>
      <c r="AE29" s="409">
        <v>953</v>
      </c>
      <c r="AF29" s="448">
        <v>826</v>
      </c>
      <c r="AG29" s="210">
        <v>25</v>
      </c>
      <c r="AH29" s="420">
        <v>2.6232948583420776E-2</v>
      </c>
      <c r="AI29" s="69">
        <v>127</v>
      </c>
      <c r="AJ29" s="212">
        <v>0.15375302663438256</v>
      </c>
      <c r="AK29" s="441">
        <v>822</v>
      </c>
      <c r="AL29" s="69">
        <v>744</v>
      </c>
      <c r="AM29" s="409">
        <v>744</v>
      </c>
      <c r="AN29" s="460">
        <v>726</v>
      </c>
      <c r="AO29" s="213">
        <v>78</v>
      </c>
      <c r="AP29" s="420">
        <v>0.10483870967741936</v>
      </c>
      <c r="AQ29" s="72">
        <v>18</v>
      </c>
      <c r="AR29" s="426">
        <v>2.4793388429752067E-2</v>
      </c>
      <c r="AS29" s="214">
        <v>14.17241379310345</v>
      </c>
      <c r="AT29" s="74">
        <v>12.827586206896553</v>
      </c>
      <c r="AU29" s="403">
        <v>645</v>
      </c>
      <c r="AV29" s="209">
        <v>350</v>
      </c>
      <c r="AW29" s="209">
        <v>75</v>
      </c>
      <c r="AX29" s="72">
        <v>425</v>
      </c>
      <c r="AY29" s="73">
        <v>0.65891472868217049</v>
      </c>
      <c r="AZ29" s="75">
        <v>0.7853572451515739</v>
      </c>
      <c r="BA29" s="209">
        <v>155</v>
      </c>
      <c r="BB29" s="73">
        <v>0.24031007751937986</v>
      </c>
      <c r="BC29" s="75">
        <v>2.8608342561830935</v>
      </c>
      <c r="BD29" s="209">
        <v>60</v>
      </c>
      <c r="BE29" s="209">
        <v>0</v>
      </c>
      <c r="BF29" s="72">
        <v>60</v>
      </c>
      <c r="BG29" s="73">
        <v>9.3023255813953487E-2</v>
      </c>
      <c r="BH29" s="75">
        <v>1.6291288233617074</v>
      </c>
      <c r="BI29" s="215">
        <v>0</v>
      </c>
      <c r="BJ29" s="267" t="s">
        <v>5</v>
      </c>
      <c r="BK29" s="65" t="s">
        <v>5</v>
      </c>
      <c r="BL29" s="225" t="s">
        <v>5</v>
      </c>
      <c r="BN29" s="140"/>
      <c r="BO29" s="265">
        <v>565</v>
      </c>
      <c r="BP29" s="49">
        <v>200</v>
      </c>
      <c r="BQ29" s="49">
        <v>75</v>
      </c>
      <c r="BR29" s="8">
        <v>275</v>
      </c>
      <c r="BS29" s="9">
        <v>0.48672566371681414</v>
      </c>
      <c r="BT29" s="3">
        <v>0.6151475590240234</v>
      </c>
      <c r="BU29" s="49">
        <v>190</v>
      </c>
      <c r="BV29" s="9">
        <v>0.33628318584070799</v>
      </c>
      <c r="BW29" s="4">
        <v>2.4722523826169689</v>
      </c>
      <c r="BX29" s="49">
        <v>95</v>
      </c>
      <c r="BY29" s="49">
        <v>0</v>
      </c>
      <c r="BZ29" s="8">
        <v>95</v>
      </c>
      <c r="CA29" s="9">
        <v>0.16814159292035399</v>
      </c>
      <c r="CB29" s="4">
        <v>2.6908251783627635</v>
      </c>
      <c r="CC29" s="49">
        <v>0</v>
      </c>
    </row>
    <row r="30" spans="1:81">
      <c r="A30" s="148" t="s">
        <v>678</v>
      </c>
      <c r="B30" s="209" t="s">
        <v>429</v>
      </c>
      <c r="C30" s="66">
        <v>6020027</v>
      </c>
      <c r="D30" s="67"/>
      <c r="E30" s="68"/>
      <c r="F30" s="69"/>
      <c r="G30" s="69"/>
      <c r="H30" s="70"/>
      <c r="I30" s="256">
        <v>466020027</v>
      </c>
      <c r="J30" s="209">
        <v>0.59</v>
      </c>
      <c r="K30" s="397">
        <v>59</v>
      </c>
      <c r="L30" s="67">
        <v>0.6</v>
      </c>
      <c r="M30" s="71">
        <v>60</v>
      </c>
      <c r="N30" s="247">
        <v>6020027</v>
      </c>
      <c r="O30" s="208">
        <v>1</v>
      </c>
      <c r="P30" s="403">
        <v>1465</v>
      </c>
      <c r="Q30" s="69">
        <v>1425</v>
      </c>
      <c r="R30" s="409">
        <v>1425</v>
      </c>
      <c r="S30" s="69">
        <v>1409</v>
      </c>
      <c r="T30" s="414">
        <v>1459</v>
      </c>
      <c r="U30" s="210">
        <v>40</v>
      </c>
      <c r="V30" s="420">
        <v>2.8070175438596492E-2</v>
      </c>
      <c r="W30" s="72">
        <v>-34</v>
      </c>
      <c r="X30" s="426">
        <v>-2.3303632625085675E-2</v>
      </c>
      <c r="Y30" s="432">
        <v>2488.1</v>
      </c>
      <c r="Z30" s="211">
        <v>2369.5</v>
      </c>
      <c r="AA30" s="247">
        <v>6020027</v>
      </c>
      <c r="AB30" s="208">
        <v>1</v>
      </c>
      <c r="AC30" s="441">
        <v>647</v>
      </c>
      <c r="AD30" s="69">
        <v>671</v>
      </c>
      <c r="AE30" s="409">
        <v>671</v>
      </c>
      <c r="AF30" s="448">
        <v>645</v>
      </c>
      <c r="AG30" s="210">
        <v>-24</v>
      </c>
      <c r="AH30" s="420">
        <v>-3.5767511177347243E-2</v>
      </c>
      <c r="AI30" s="69">
        <v>26</v>
      </c>
      <c r="AJ30" s="212">
        <v>4.0310077519379844E-2</v>
      </c>
      <c r="AK30" s="441">
        <v>553</v>
      </c>
      <c r="AL30" s="69">
        <v>568</v>
      </c>
      <c r="AM30" s="409">
        <v>568</v>
      </c>
      <c r="AN30" s="460">
        <v>590</v>
      </c>
      <c r="AO30" s="213">
        <v>-15</v>
      </c>
      <c r="AP30" s="420">
        <v>-2.6408450704225352E-2</v>
      </c>
      <c r="AQ30" s="72">
        <v>-22</v>
      </c>
      <c r="AR30" s="426">
        <v>-3.7288135593220341E-2</v>
      </c>
      <c r="AS30" s="214">
        <v>9.3728813559322042</v>
      </c>
      <c r="AT30" s="74">
        <v>9.4666666666666668</v>
      </c>
      <c r="AU30" s="403">
        <v>480</v>
      </c>
      <c r="AV30" s="209">
        <v>215</v>
      </c>
      <c r="AW30" s="209">
        <v>65</v>
      </c>
      <c r="AX30" s="72">
        <v>280</v>
      </c>
      <c r="AY30" s="73">
        <v>0.58333333333333337</v>
      </c>
      <c r="AZ30" s="75">
        <v>0.69527214938418758</v>
      </c>
      <c r="BA30" s="209">
        <v>100</v>
      </c>
      <c r="BB30" s="73">
        <v>0.20833333333333334</v>
      </c>
      <c r="BC30" s="75">
        <v>2.4801587301587302</v>
      </c>
      <c r="BD30" s="209">
        <v>80</v>
      </c>
      <c r="BE30" s="209">
        <v>0</v>
      </c>
      <c r="BF30" s="72">
        <v>80</v>
      </c>
      <c r="BG30" s="73">
        <v>0.16666666666666666</v>
      </c>
      <c r="BH30" s="75">
        <v>2.9188558085230589</v>
      </c>
      <c r="BI30" s="215">
        <v>15</v>
      </c>
      <c r="BJ30" s="267" t="s">
        <v>5</v>
      </c>
      <c r="BK30" s="65" t="s">
        <v>5</v>
      </c>
      <c r="BL30" s="225" t="s">
        <v>5</v>
      </c>
      <c r="BN30" s="140"/>
      <c r="BO30" s="265">
        <v>695</v>
      </c>
      <c r="BP30" s="49">
        <v>340</v>
      </c>
      <c r="BQ30" s="49">
        <v>90</v>
      </c>
      <c r="BR30" s="8">
        <v>430</v>
      </c>
      <c r="BS30" s="9">
        <v>0.61870503597122306</v>
      </c>
      <c r="BT30" s="3">
        <v>0.78194950668351348</v>
      </c>
      <c r="BU30" s="49">
        <v>150</v>
      </c>
      <c r="BV30" s="9">
        <v>0.21582733812949639</v>
      </c>
      <c r="BW30" s="4">
        <v>1.5866973830124051</v>
      </c>
      <c r="BX30" s="49">
        <v>115</v>
      </c>
      <c r="BY30" s="49">
        <v>0</v>
      </c>
      <c r="BZ30" s="8">
        <v>115</v>
      </c>
      <c r="CA30" s="9">
        <v>0.16546762589928057</v>
      </c>
      <c r="CB30" s="4">
        <v>2.6480328052119733</v>
      </c>
      <c r="CC30" s="49">
        <v>0</v>
      </c>
    </row>
    <row r="31" spans="1:81">
      <c r="A31" s="148" t="s">
        <v>679</v>
      </c>
      <c r="B31" s="209" t="s">
        <v>430</v>
      </c>
      <c r="C31" s="66">
        <v>6020028</v>
      </c>
      <c r="D31" s="67"/>
      <c r="E31" s="68"/>
      <c r="F31" s="69"/>
      <c r="G31" s="69"/>
      <c r="H31" s="70"/>
      <c r="I31" s="256">
        <v>466020028</v>
      </c>
      <c r="J31" s="209">
        <v>0.56999999999999995</v>
      </c>
      <c r="K31" s="397">
        <v>56.999999999999993</v>
      </c>
      <c r="L31" s="67">
        <v>0.56999999999999995</v>
      </c>
      <c r="M31" s="71">
        <v>56.999999999999993</v>
      </c>
      <c r="N31" s="247">
        <v>6020028</v>
      </c>
      <c r="O31" s="208">
        <v>1</v>
      </c>
      <c r="P31" s="403">
        <v>4567</v>
      </c>
      <c r="Q31" s="69">
        <v>5038</v>
      </c>
      <c r="R31" s="409">
        <v>5038</v>
      </c>
      <c r="S31" s="69">
        <v>4868</v>
      </c>
      <c r="T31" s="414">
        <v>4696</v>
      </c>
      <c r="U31" s="210">
        <v>-471</v>
      </c>
      <c r="V31" s="420">
        <v>-9.3489479952362051E-2</v>
      </c>
      <c r="W31" s="72">
        <v>342</v>
      </c>
      <c r="X31" s="426">
        <v>7.2827938671209541E-2</v>
      </c>
      <c r="Y31" s="432">
        <v>7971.7</v>
      </c>
      <c r="Z31" s="211">
        <v>8876</v>
      </c>
      <c r="AA31" s="247">
        <v>6020028</v>
      </c>
      <c r="AB31" s="208">
        <v>1</v>
      </c>
      <c r="AC31" s="441">
        <v>2016</v>
      </c>
      <c r="AD31" s="69">
        <v>2060</v>
      </c>
      <c r="AE31" s="409">
        <v>2060</v>
      </c>
      <c r="AF31" s="448">
        <v>1922</v>
      </c>
      <c r="AG31" s="210">
        <v>-44</v>
      </c>
      <c r="AH31" s="420">
        <v>-2.1359223300970873E-2</v>
      </c>
      <c r="AI31" s="69">
        <v>138</v>
      </c>
      <c r="AJ31" s="212">
        <v>7.1800208116545264E-2</v>
      </c>
      <c r="AK31" s="441">
        <v>1746</v>
      </c>
      <c r="AL31" s="69">
        <v>1793</v>
      </c>
      <c r="AM31" s="409">
        <v>1793</v>
      </c>
      <c r="AN31" s="460">
        <v>1756</v>
      </c>
      <c r="AO31" s="213">
        <v>-47</v>
      </c>
      <c r="AP31" s="420">
        <v>-2.6213050752928055E-2</v>
      </c>
      <c r="AQ31" s="72">
        <v>37</v>
      </c>
      <c r="AR31" s="426">
        <v>2.1070615034168565E-2</v>
      </c>
      <c r="AS31" s="214">
        <v>30.631578947368425</v>
      </c>
      <c r="AT31" s="74">
        <v>31.456140350877195</v>
      </c>
      <c r="AU31" s="403">
        <v>1790</v>
      </c>
      <c r="AV31" s="209">
        <v>840</v>
      </c>
      <c r="AW31" s="209">
        <v>300</v>
      </c>
      <c r="AX31" s="72">
        <v>1140</v>
      </c>
      <c r="AY31" s="73">
        <v>0.63687150837988826</v>
      </c>
      <c r="AZ31" s="75">
        <v>0.75908403859343065</v>
      </c>
      <c r="BA31" s="209">
        <v>390</v>
      </c>
      <c r="BB31" s="73">
        <v>0.21787709497206703</v>
      </c>
      <c r="BC31" s="75">
        <v>2.5937749401436552</v>
      </c>
      <c r="BD31" s="209">
        <v>180</v>
      </c>
      <c r="BE31" s="209">
        <v>55</v>
      </c>
      <c r="BF31" s="72">
        <v>235</v>
      </c>
      <c r="BG31" s="73">
        <v>0.13128491620111732</v>
      </c>
      <c r="BH31" s="75">
        <v>2.2992104413505663</v>
      </c>
      <c r="BI31" s="215">
        <v>25</v>
      </c>
      <c r="BJ31" s="267" t="s">
        <v>5</v>
      </c>
      <c r="BK31" s="65" t="s">
        <v>5</v>
      </c>
      <c r="BL31" s="225" t="s">
        <v>5</v>
      </c>
      <c r="BN31" s="140"/>
      <c r="BO31" s="265">
        <v>2255</v>
      </c>
      <c r="BP31" s="49">
        <v>905</v>
      </c>
      <c r="BQ31" s="49">
        <v>265</v>
      </c>
      <c r="BR31" s="8">
        <v>1170</v>
      </c>
      <c r="BS31" s="9">
        <v>0.51884700665188466</v>
      </c>
      <c r="BT31" s="3">
        <v>0.65574407400577406</v>
      </c>
      <c r="BU31" s="49">
        <v>735</v>
      </c>
      <c r="BV31" s="9">
        <v>0.32594235033259422</v>
      </c>
      <c r="BW31" s="4">
        <v>2.3962296841901312</v>
      </c>
      <c r="BX31" s="49">
        <v>260</v>
      </c>
      <c r="BY31" s="49">
        <v>65</v>
      </c>
      <c r="BZ31" s="8">
        <v>325</v>
      </c>
      <c r="CA31" s="9">
        <v>0.14412416851441243</v>
      </c>
      <c r="CB31" s="4">
        <v>2.3064664412503788</v>
      </c>
      <c r="CC31" s="49">
        <v>25</v>
      </c>
    </row>
    <row r="32" spans="1:81">
      <c r="A32" s="150" t="s">
        <v>110</v>
      </c>
      <c r="B32" s="218" t="s">
        <v>431</v>
      </c>
      <c r="C32" s="90">
        <v>6020029</v>
      </c>
      <c r="D32" s="91"/>
      <c r="E32" s="92"/>
      <c r="F32" s="93"/>
      <c r="G32" s="93"/>
      <c r="H32" s="94"/>
      <c r="I32" s="257">
        <v>466020029</v>
      </c>
      <c r="J32" s="218">
        <v>0.7</v>
      </c>
      <c r="K32" s="399">
        <v>70</v>
      </c>
      <c r="L32" s="91">
        <v>0.7</v>
      </c>
      <c r="M32" s="95">
        <v>70</v>
      </c>
      <c r="N32" s="249">
        <v>6020029</v>
      </c>
      <c r="O32" s="217">
        <v>1</v>
      </c>
      <c r="P32" s="405">
        <v>5017</v>
      </c>
      <c r="Q32" s="93">
        <v>5271</v>
      </c>
      <c r="R32" s="411">
        <v>5271</v>
      </c>
      <c r="S32" s="93">
        <v>5172</v>
      </c>
      <c r="T32" s="416">
        <v>5121</v>
      </c>
      <c r="U32" s="219">
        <v>-254</v>
      </c>
      <c r="V32" s="422">
        <v>-4.8188199582621896E-2</v>
      </c>
      <c r="W32" s="96">
        <v>150</v>
      </c>
      <c r="X32" s="428">
        <v>2.9291154071470416E-2</v>
      </c>
      <c r="Y32" s="434">
        <v>7138.6</v>
      </c>
      <c r="Z32" s="220">
        <v>7552.7</v>
      </c>
      <c r="AA32" s="249">
        <v>6020029</v>
      </c>
      <c r="AB32" s="217">
        <v>1</v>
      </c>
      <c r="AC32" s="443">
        <v>1877</v>
      </c>
      <c r="AD32" s="93">
        <v>1920</v>
      </c>
      <c r="AE32" s="411">
        <v>1920</v>
      </c>
      <c r="AF32" s="450">
        <v>2013</v>
      </c>
      <c r="AG32" s="219">
        <v>-43</v>
      </c>
      <c r="AH32" s="422">
        <v>-2.2395833333333334E-2</v>
      </c>
      <c r="AI32" s="93">
        <v>-93</v>
      </c>
      <c r="AJ32" s="221">
        <v>-4.6199701937406856E-2</v>
      </c>
      <c r="AK32" s="443">
        <v>1735</v>
      </c>
      <c r="AL32" s="93">
        <v>1816</v>
      </c>
      <c r="AM32" s="411">
        <v>1816</v>
      </c>
      <c r="AN32" s="462">
        <v>1923</v>
      </c>
      <c r="AO32" s="222">
        <v>-81</v>
      </c>
      <c r="AP32" s="422">
        <v>-4.460352422907489E-2</v>
      </c>
      <c r="AQ32" s="96">
        <v>-107</v>
      </c>
      <c r="AR32" s="428">
        <v>-5.5642225689027561E-2</v>
      </c>
      <c r="AS32" s="223">
        <v>24.785714285714285</v>
      </c>
      <c r="AT32" s="98">
        <v>25.942857142857143</v>
      </c>
      <c r="AU32" s="405">
        <v>2080</v>
      </c>
      <c r="AV32" s="218">
        <v>1225</v>
      </c>
      <c r="AW32" s="218">
        <v>420</v>
      </c>
      <c r="AX32" s="96">
        <v>1645</v>
      </c>
      <c r="AY32" s="97">
        <v>0.79086538461538458</v>
      </c>
      <c r="AZ32" s="99">
        <v>0.94262858714586961</v>
      </c>
      <c r="BA32" s="218">
        <v>295</v>
      </c>
      <c r="BB32" s="97">
        <v>0.14182692307692307</v>
      </c>
      <c r="BC32" s="99">
        <v>1.6884157509157507</v>
      </c>
      <c r="BD32" s="218">
        <v>90</v>
      </c>
      <c r="BE32" s="218">
        <v>25</v>
      </c>
      <c r="BF32" s="96">
        <v>115</v>
      </c>
      <c r="BG32" s="97">
        <v>5.5288461538461536E-2</v>
      </c>
      <c r="BH32" s="99">
        <v>0.96827428263505322</v>
      </c>
      <c r="BI32" s="224">
        <v>20</v>
      </c>
      <c r="BJ32" s="268" t="s">
        <v>6</v>
      </c>
      <c r="BK32" s="89" t="s">
        <v>6</v>
      </c>
      <c r="BL32" s="216" t="s">
        <v>7</v>
      </c>
      <c r="BN32" s="140" t="s">
        <v>105</v>
      </c>
      <c r="BO32" s="265">
        <v>2450</v>
      </c>
      <c r="BP32" s="49">
        <v>1285</v>
      </c>
      <c r="BQ32" s="49">
        <v>355</v>
      </c>
      <c r="BR32" s="8">
        <v>1640</v>
      </c>
      <c r="BS32" s="9">
        <v>0.66938775510204085</v>
      </c>
      <c r="BT32" s="3">
        <v>0.84600479137908746</v>
      </c>
      <c r="BU32" s="49">
        <v>635</v>
      </c>
      <c r="BV32" s="9">
        <v>0.25918367346938775</v>
      </c>
      <c r="BW32" s="4">
        <v>1.905440061382176</v>
      </c>
      <c r="BX32" s="49">
        <v>125</v>
      </c>
      <c r="BY32" s="49">
        <v>30</v>
      </c>
      <c r="BZ32" s="8">
        <v>155</v>
      </c>
      <c r="CA32" s="9">
        <v>6.3265306122448975E-2</v>
      </c>
      <c r="CB32" s="4">
        <v>1.0124554887008335</v>
      </c>
      <c r="CC32" s="49">
        <v>15</v>
      </c>
    </row>
    <row r="33" spans="1:81">
      <c r="A33" s="149"/>
      <c r="B33" s="228" t="s">
        <v>432</v>
      </c>
      <c r="C33" s="77">
        <v>6020030</v>
      </c>
      <c r="D33" s="78"/>
      <c r="E33" s="79"/>
      <c r="F33" s="80"/>
      <c r="G33" s="80"/>
      <c r="H33" s="81"/>
      <c r="I33" s="258">
        <v>466020030</v>
      </c>
      <c r="J33" s="228">
        <v>1.01</v>
      </c>
      <c r="K33" s="398">
        <v>101</v>
      </c>
      <c r="L33" s="78">
        <v>1</v>
      </c>
      <c r="M33" s="82">
        <v>100</v>
      </c>
      <c r="N33" s="239">
        <v>6020030</v>
      </c>
      <c r="O33" s="227">
        <v>1</v>
      </c>
      <c r="P33" s="404">
        <v>3847</v>
      </c>
      <c r="Q33" s="80">
        <v>3886</v>
      </c>
      <c r="R33" s="410">
        <v>3886</v>
      </c>
      <c r="S33" s="80">
        <v>3867</v>
      </c>
      <c r="T33" s="415">
        <v>3774</v>
      </c>
      <c r="U33" s="229">
        <v>-39</v>
      </c>
      <c r="V33" s="421">
        <v>-1.0036026762738034E-2</v>
      </c>
      <c r="W33" s="83">
        <v>112</v>
      </c>
      <c r="X33" s="427">
        <v>2.96767355590885E-2</v>
      </c>
      <c r="Y33" s="433">
        <v>3804</v>
      </c>
      <c r="Z33" s="230">
        <v>3882.5</v>
      </c>
      <c r="AA33" s="239">
        <v>6020030</v>
      </c>
      <c r="AB33" s="227">
        <v>1</v>
      </c>
      <c r="AC33" s="442">
        <v>1486</v>
      </c>
      <c r="AD33" s="80">
        <v>1484</v>
      </c>
      <c r="AE33" s="410">
        <v>1484</v>
      </c>
      <c r="AF33" s="449">
        <v>1477</v>
      </c>
      <c r="AG33" s="229">
        <v>2</v>
      </c>
      <c r="AH33" s="421">
        <v>1.3477088948787063E-3</v>
      </c>
      <c r="AI33" s="80">
        <v>7</v>
      </c>
      <c r="AJ33" s="231">
        <v>4.7393364928909956E-3</v>
      </c>
      <c r="AK33" s="442">
        <v>1446</v>
      </c>
      <c r="AL33" s="80">
        <v>1455</v>
      </c>
      <c r="AM33" s="410">
        <v>1455</v>
      </c>
      <c r="AN33" s="461">
        <v>1442</v>
      </c>
      <c r="AO33" s="232">
        <v>-9</v>
      </c>
      <c r="AP33" s="421">
        <v>-6.1855670103092781E-3</v>
      </c>
      <c r="AQ33" s="83">
        <v>13</v>
      </c>
      <c r="AR33" s="427">
        <v>9.0152565880721215E-3</v>
      </c>
      <c r="AS33" s="233">
        <v>14.316831683168317</v>
      </c>
      <c r="AT33" s="85">
        <v>14.55</v>
      </c>
      <c r="AU33" s="404">
        <v>1830</v>
      </c>
      <c r="AV33" s="228">
        <v>1120</v>
      </c>
      <c r="AW33" s="228">
        <v>350</v>
      </c>
      <c r="AX33" s="83">
        <v>1470</v>
      </c>
      <c r="AY33" s="84">
        <v>0.80327868852459017</v>
      </c>
      <c r="AZ33" s="86">
        <v>0.95742394341429105</v>
      </c>
      <c r="BA33" s="228">
        <v>210</v>
      </c>
      <c r="BB33" s="84">
        <v>0.11475409836065574</v>
      </c>
      <c r="BC33" s="86">
        <v>1.3661202185792349</v>
      </c>
      <c r="BD33" s="228">
        <v>90</v>
      </c>
      <c r="BE33" s="228">
        <v>20</v>
      </c>
      <c r="BF33" s="83">
        <v>110</v>
      </c>
      <c r="BG33" s="84">
        <v>6.0109289617486336E-2</v>
      </c>
      <c r="BH33" s="86">
        <v>1.0527020948771688</v>
      </c>
      <c r="BI33" s="234">
        <v>35</v>
      </c>
      <c r="BJ33" s="88" t="s">
        <v>7</v>
      </c>
      <c r="BK33" s="76" t="s">
        <v>7</v>
      </c>
      <c r="BL33" s="216" t="s">
        <v>7</v>
      </c>
      <c r="BN33" s="140"/>
      <c r="BO33" s="265">
        <v>2215</v>
      </c>
      <c r="BP33" s="49">
        <v>1295</v>
      </c>
      <c r="BQ33" s="49">
        <v>315</v>
      </c>
      <c r="BR33" s="8">
        <v>1610</v>
      </c>
      <c r="BS33" s="9">
        <v>0.72686230248306993</v>
      </c>
      <c r="BT33" s="3">
        <v>0.91864391884457686</v>
      </c>
      <c r="BU33" s="49">
        <v>415</v>
      </c>
      <c r="BV33" s="9">
        <v>0.18735891647855529</v>
      </c>
      <c r="BW33" s="4">
        <v>1.3774061480672775</v>
      </c>
      <c r="BX33" s="49">
        <v>125</v>
      </c>
      <c r="BY33" s="49">
        <v>60</v>
      </c>
      <c r="BZ33" s="8">
        <v>185</v>
      </c>
      <c r="CA33" s="9">
        <v>8.35214446952596E-2</v>
      </c>
      <c r="CB33" s="4">
        <v>1.3366211323196762</v>
      </c>
      <c r="CC33" s="49">
        <v>10</v>
      </c>
    </row>
    <row r="34" spans="1:81">
      <c r="A34" s="149" t="s">
        <v>680</v>
      </c>
      <c r="B34" s="228" t="s">
        <v>433</v>
      </c>
      <c r="C34" s="77">
        <v>6020031</v>
      </c>
      <c r="D34" s="78"/>
      <c r="E34" s="79"/>
      <c r="F34" s="80"/>
      <c r="G34" s="80"/>
      <c r="H34" s="81"/>
      <c r="I34" s="258">
        <v>466020031</v>
      </c>
      <c r="J34" s="228">
        <v>2.6</v>
      </c>
      <c r="K34" s="398">
        <v>260</v>
      </c>
      <c r="L34" s="78">
        <v>2.59</v>
      </c>
      <c r="M34" s="82">
        <v>259</v>
      </c>
      <c r="N34" s="239">
        <v>6020031</v>
      </c>
      <c r="O34" s="227">
        <v>1</v>
      </c>
      <c r="P34" s="404">
        <v>2395</v>
      </c>
      <c r="Q34" s="80">
        <v>2408</v>
      </c>
      <c r="R34" s="410">
        <v>2408</v>
      </c>
      <c r="S34" s="80">
        <v>2278</v>
      </c>
      <c r="T34" s="415">
        <v>2168</v>
      </c>
      <c r="U34" s="229">
        <v>-13</v>
      </c>
      <c r="V34" s="421">
        <v>-5.3986710963455148E-3</v>
      </c>
      <c r="W34" s="83">
        <v>240</v>
      </c>
      <c r="X34" s="427">
        <v>0.11070110701107011</v>
      </c>
      <c r="Y34" s="433">
        <v>921.9</v>
      </c>
      <c r="Z34" s="230">
        <v>929.6</v>
      </c>
      <c r="AA34" s="239">
        <v>6020031</v>
      </c>
      <c r="AB34" s="227">
        <v>1</v>
      </c>
      <c r="AC34" s="442">
        <v>952</v>
      </c>
      <c r="AD34" s="80">
        <v>950</v>
      </c>
      <c r="AE34" s="410">
        <v>950</v>
      </c>
      <c r="AF34" s="449">
        <v>952</v>
      </c>
      <c r="AG34" s="229">
        <v>2</v>
      </c>
      <c r="AH34" s="421">
        <v>2.1052631578947368E-3</v>
      </c>
      <c r="AI34" s="80">
        <v>-2</v>
      </c>
      <c r="AJ34" s="231">
        <v>-2.1008403361344537E-3</v>
      </c>
      <c r="AK34" s="442">
        <v>933</v>
      </c>
      <c r="AL34" s="80">
        <v>937</v>
      </c>
      <c r="AM34" s="410">
        <v>937</v>
      </c>
      <c r="AN34" s="461">
        <v>935</v>
      </c>
      <c r="AO34" s="232">
        <v>-4</v>
      </c>
      <c r="AP34" s="421">
        <v>-4.2689434364994666E-3</v>
      </c>
      <c r="AQ34" s="83">
        <v>2</v>
      </c>
      <c r="AR34" s="427">
        <v>2.1390374331550803E-3</v>
      </c>
      <c r="AS34" s="233">
        <v>3.5884615384615386</v>
      </c>
      <c r="AT34" s="85">
        <v>3.6177606177606179</v>
      </c>
      <c r="AU34" s="404">
        <v>1070</v>
      </c>
      <c r="AV34" s="228">
        <v>765</v>
      </c>
      <c r="AW34" s="228">
        <v>145</v>
      </c>
      <c r="AX34" s="83">
        <v>910</v>
      </c>
      <c r="AY34" s="84">
        <v>0.85046728971962615</v>
      </c>
      <c r="AZ34" s="86">
        <v>1.0136678065788154</v>
      </c>
      <c r="BA34" s="228">
        <v>95</v>
      </c>
      <c r="BB34" s="84">
        <v>8.8785046728971959E-2</v>
      </c>
      <c r="BC34" s="86">
        <v>1.0569648420115709</v>
      </c>
      <c r="BD34" s="228">
        <v>50</v>
      </c>
      <c r="BE34" s="228">
        <v>10</v>
      </c>
      <c r="BF34" s="83">
        <v>60</v>
      </c>
      <c r="BG34" s="84">
        <v>5.6074766355140186E-2</v>
      </c>
      <c r="BH34" s="86">
        <v>0.98204494492364602</v>
      </c>
      <c r="BI34" s="234">
        <v>10</v>
      </c>
      <c r="BJ34" s="88" t="s">
        <v>7</v>
      </c>
      <c r="BK34" s="76" t="s">
        <v>7</v>
      </c>
      <c r="BL34" s="216" t="s">
        <v>7</v>
      </c>
      <c r="BN34" s="140"/>
      <c r="BO34" s="265">
        <v>1210</v>
      </c>
      <c r="BP34" s="49">
        <v>815</v>
      </c>
      <c r="BQ34" s="49">
        <v>140</v>
      </c>
      <c r="BR34" s="8">
        <v>955</v>
      </c>
      <c r="BS34" s="9">
        <v>0.78925619834710747</v>
      </c>
      <c r="BT34" s="3">
        <v>0.99750035810785109</v>
      </c>
      <c r="BU34" s="49">
        <v>165</v>
      </c>
      <c r="BV34" s="9">
        <v>0.13636363636363635</v>
      </c>
      <c r="BW34" s="4">
        <v>1.002504255630565</v>
      </c>
      <c r="BX34" s="49">
        <v>40</v>
      </c>
      <c r="BY34" s="49">
        <v>15</v>
      </c>
      <c r="BZ34" s="8">
        <v>55</v>
      </c>
      <c r="CA34" s="9">
        <v>4.5454545454545456E-2</v>
      </c>
      <c r="CB34" s="4">
        <v>0.72742403147127332</v>
      </c>
      <c r="CC34" s="49">
        <v>35</v>
      </c>
    </row>
    <row r="35" spans="1:81">
      <c r="A35" s="150" t="s">
        <v>111</v>
      </c>
      <c r="B35" s="218" t="s">
        <v>434</v>
      </c>
      <c r="C35" s="90">
        <v>6020032</v>
      </c>
      <c r="D35" s="91"/>
      <c r="E35" s="92"/>
      <c r="F35" s="93"/>
      <c r="G35" s="93"/>
      <c r="H35" s="94"/>
      <c r="I35" s="257">
        <v>466020032</v>
      </c>
      <c r="J35" s="218">
        <v>2.13</v>
      </c>
      <c r="K35" s="399">
        <v>213</v>
      </c>
      <c r="L35" s="91">
        <v>2.1800000000000002</v>
      </c>
      <c r="M35" s="95">
        <v>218.00000000000003</v>
      </c>
      <c r="N35" s="249">
        <v>6020032</v>
      </c>
      <c r="O35" s="217">
        <v>1</v>
      </c>
      <c r="P35" s="405">
        <v>6176</v>
      </c>
      <c r="Q35" s="93">
        <v>6384</v>
      </c>
      <c r="R35" s="411">
        <v>6384</v>
      </c>
      <c r="S35" s="93">
        <v>5806</v>
      </c>
      <c r="T35" s="416">
        <v>5870</v>
      </c>
      <c r="U35" s="219">
        <v>-208</v>
      </c>
      <c r="V35" s="422">
        <v>-3.2581453634085211E-2</v>
      </c>
      <c r="W35" s="96">
        <v>514</v>
      </c>
      <c r="X35" s="428">
        <v>8.7563884156729124E-2</v>
      </c>
      <c r="Y35" s="434">
        <v>2898.4</v>
      </c>
      <c r="Z35" s="220">
        <v>2931.4</v>
      </c>
      <c r="AA35" s="249">
        <v>6020032</v>
      </c>
      <c r="AB35" s="217">
        <v>1</v>
      </c>
      <c r="AC35" s="443">
        <v>2338</v>
      </c>
      <c r="AD35" s="93">
        <v>2371</v>
      </c>
      <c r="AE35" s="411">
        <v>2371</v>
      </c>
      <c r="AF35" s="450">
        <v>2439</v>
      </c>
      <c r="AG35" s="219">
        <v>-33</v>
      </c>
      <c r="AH35" s="422">
        <v>-1.3918177983973008E-2</v>
      </c>
      <c r="AI35" s="93">
        <v>-68</v>
      </c>
      <c r="AJ35" s="221">
        <v>-2.7880278802788028E-2</v>
      </c>
      <c r="AK35" s="443">
        <v>2202</v>
      </c>
      <c r="AL35" s="93">
        <v>2209</v>
      </c>
      <c r="AM35" s="411">
        <v>2209</v>
      </c>
      <c r="AN35" s="462">
        <v>2323</v>
      </c>
      <c r="AO35" s="222">
        <v>-7</v>
      </c>
      <c r="AP35" s="422">
        <v>-3.1688546853779992E-3</v>
      </c>
      <c r="AQ35" s="96">
        <v>-114</v>
      </c>
      <c r="AR35" s="428">
        <v>-4.9074472664657767E-2</v>
      </c>
      <c r="AS35" s="223">
        <v>10.338028169014084</v>
      </c>
      <c r="AT35" s="98">
        <v>10.133027522935778</v>
      </c>
      <c r="AU35" s="405">
        <v>2490</v>
      </c>
      <c r="AV35" s="218">
        <v>1605</v>
      </c>
      <c r="AW35" s="218">
        <v>425</v>
      </c>
      <c r="AX35" s="96">
        <v>2030</v>
      </c>
      <c r="AY35" s="97">
        <v>0.81526104417670686</v>
      </c>
      <c r="AZ35" s="99">
        <v>0.97170565456103319</v>
      </c>
      <c r="BA35" s="218">
        <v>355</v>
      </c>
      <c r="BB35" s="97">
        <v>0.14257028112449799</v>
      </c>
      <c r="BC35" s="99">
        <v>1.6972652514821187</v>
      </c>
      <c r="BD35" s="218">
        <v>50</v>
      </c>
      <c r="BE35" s="218">
        <v>10</v>
      </c>
      <c r="BF35" s="96">
        <v>60</v>
      </c>
      <c r="BG35" s="97">
        <v>2.4096385542168676E-2</v>
      </c>
      <c r="BH35" s="99">
        <v>0.4220032494250206</v>
      </c>
      <c r="BI35" s="224">
        <v>45</v>
      </c>
      <c r="BJ35" s="268" t="s">
        <v>6</v>
      </c>
      <c r="BK35" s="89" t="s">
        <v>6</v>
      </c>
      <c r="BL35" s="216" t="s">
        <v>7</v>
      </c>
      <c r="BN35" s="140" t="s">
        <v>78</v>
      </c>
      <c r="BO35" s="265">
        <v>2640</v>
      </c>
      <c r="BP35" s="49">
        <v>1610</v>
      </c>
      <c r="BQ35" s="49">
        <v>325</v>
      </c>
      <c r="BR35" s="8">
        <v>1935</v>
      </c>
      <c r="BS35" s="9">
        <v>0.73295454545454541</v>
      </c>
      <c r="BT35" s="3">
        <v>0.92634359172450298</v>
      </c>
      <c r="BU35" s="49">
        <v>565</v>
      </c>
      <c r="BV35" s="9">
        <v>0.21401515151515152</v>
      </c>
      <c r="BW35" s="4">
        <v>1.5733747345313036</v>
      </c>
      <c r="BX35" s="49">
        <v>100</v>
      </c>
      <c r="BY35" s="49">
        <v>20</v>
      </c>
      <c r="BZ35" s="8">
        <v>120</v>
      </c>
      <c r="CA35" s="9">
        <v>4.5454545454545456E-2</v>
      </c>
      <c r="CB35" s="4">
        <v>0.72742403147127332</v>
      </c>
      <c r="CC35" s="49">
        <v>15</v>
      </c>
    </row>
    <row r="36" spans="1:81">
      <c r="A36" s="149" t="s">
        <v>93</v>
      </c>
      <c r="B36" s="228" t="s">
        <v>435</v>
      </c>
      <c r="C36" s="77">
        <v>6020033</v>
      </c>
      <c r="D36" s="78"/>
      <c r="E36" s="79"/>
      <c r="F36" s="80"/>
      <c r="G36" s="80"/>
      <c r="H36" s="81"/>
      <c r="I36" s="258">
        <v>466020033</v>
      </c>
      <c r="J36" s="228">
        <v>0.94</v>
      </c>
      <c r="K36" s="398">
        <v>94</v>
      </c>
      <c r="L36" s="78">
        <v>0.95</v>
      </c>
      <c r="M36" s="82">
        <v>95</v>
      </c>
      <c r="N36" s="239">
        <v>6020033</v>
      </c>
      <c r="O36" s="227">
        <v>1</v>
      </c>
      <c r="P36" s="404">
        <v>1041</v>
      </c>
      <c r="Q36" s="80">
        <v>1013</v>
      </c>
      <c r="R36" s="410">
        <v>1013</v>
      </c>
      <c r="S36" s="80">
        <v>991</v>
      </c>
      <c r="T36" s="415">
        <v>959</v>
      </c>
      <c r="U36" s="229">
        <v>28</v>
      </c>
      <c r="V36" s="421">
        <v>2.7640671273445213E-2</v>
      </c>
      <c r="W36" s="83">
        <v>54</v>
      </c>
      <c r="X36" s="427">
        <v>5.6308654848800835E-2</v>
      </c>
      <c r="Y36" s="433">
        <v>1105.8</v>
      </c>
      <c r="Z36" s="230">
        <v>1063.3</v>
      </c>
      <c r="AA36" s="239">
        <v>6020033</v>
      </c>
      <c r="AB36" s="227">
        <v>1</v>
      </c>
      <c r="AC36" s="442">
        <v>363</v>
      </c>
      <c r="AD36" s="80">
        <v>353</v>
      </c>
      <c r="AE36" s="410">
        <v>353</v>
      </c>
      <c r="AF36" s="449">
        <v>339</v>
      </c>
      <c r="AG36" s="229">
        <v>10</v>
      </c>
      <c r="AH36" s="421">
        <v>2.8328611898016998E-2</v>
      </c>
      <c r="AI36" s="80">
        <v>14</v>
      </c>
      <c r="AJ36" s="231">
        <v>4.1297935103244837E-2</v>
      </c>
      <c r="AK36" s="442">
        <v>324</v>
      </c>
      <c r="AL36" s="80">
        <v>300</v>
      </c>
      <c r="AM36" s="410">
        <v>300</v>
      </c>
      <c r="AN36" s="461">
        <v>317</v>
      </c>
      <c r="AO36" s="232">
        <v>24</v>
      </c>
      <c r="AP36" s="421">
        <v>0.08</v>
      </c>
      <c r="AQ36" s="83">
        <v>-17</v>
      </c>
      <c r="AR36" s="427">
        <v>-5.362776025236593E-2</v>
      </c>
      <c r="AS36" s="233">
        <v>3.4468085106382977</v>
      </c>
      <c r="AT36" s="85">
        <v>3.1578947368421053</v>
      </c>
      <c r="AU36" s="404">
        <v>300</v>
      </c>
      <c r="AV36" s="228">
        <v>185</v>
      </c>
      <c r="AW36" s="228">
        <v>60</v>
      </c>
      <c r="AX36" s="83">
        <v>245</v>
      </c>
      <c r="AY36" s="84">
        <v>0.81666666666666665</v>
      </c>
      <c r="AZ36" s="86">
        <v>0.97338100913786252</v>
      </c>
      <c r="BA36" s="228">
        <v>25</v>
      </c>
      <c r="BB36" s="84">
        <v>8.3333333333333329E-2</v>
      </c>
      <c r="BC36" s="86">
        <v>0.99206349206349198</v>
      </c>
      <c r="BD36" s="228">
        <v>20</v>
      </c>
      <c r="BE36" s="228">
        <v>10</v>
      </c>
      <c r="BF36" s="83">
        <v>30</v>
      </c>
      <c r="BG36" s="84">
        <v>0.1</v>
      </c>
      <c r="BH36" s="86">
        <v>1.7513134851138354</v>
      </c>
      <c r="BI36" s="234">
        <v>0</v>
      </c>
      <c r="BJ36" s="88" t="s">
        <v>7</v>
      </c>
      <c r="BK36" s="76" t="s">
        <v>7</v>
      </c>
      <c r="BL36" s="225" t="s">
        <v>5</v>
      </c>
      <c r="BM36" t="s">
        <v>385</v>
      </c>
      <c r="BN36" s="140" t="s">
        <v>94</v>
      </c>
      <c r="BO36" s="265">
        <v>270</v>
      </c>
      <c r="BP36" s="49">
        <v>170</v>
      </c>
      <c r="BQ36" s="49">
        <v>55</v>
      </c>
      <c r="BR36" s="8">
        <v>225</v>
      </c>
      <c r="BS36" s="9">
        <v>0.83333333333333337</v>
      </c>
      <c r="BT36" s="3">
        <v>1.053207184389616</v>
      </c>
      <c r="BU36" s="49">
        <v>35</v>
      </c>
      <c r="BV36" s="9">
        <v>0.12962962962962962</v>
      </c>
      <c r="BW36" s="4">
        <v>0.95299787263646307</v>
      </c>
      <c r="BX36" s="49">
        <v>0</v>
      </c>
      <c r="BY36" s="49">
        <v>0</v>
      </c>
      <c r="BZ36" s="8">
        <v>0</v>
      </c>
      <c r="CA36" s="9">
        <v>0</v>
      </c>
      <c r="CB36" s="4">
        <v>0</v>
      </c>
      <c r="CC36" s="49">
        <v>0</v>
      </c>
    </row>
    <row r="37" spans="1:81">
      <c r="A37" s="148" t="s">
        <v>681</v>
      </c>
      <c r="B37" s="209" t="s">
        <v>436</v>
      </c>
      <c r="C37" s="66">
        <v>6020034</v>
      </c>
      <c r="D37" s="67"/>
      <c r="E37" s="68"/>
      <c r="F37" s="69"/>
      <c r="G37" s="69"/>
      <c r="H37" s="70"/>
      <c r="I37" s="256">
        <v>466020034</v>
      </c>
      <c r="J37" s="209">
        <v>0.77</v>
      </c>
      <c r="K37" s="397">
        <v>77</v>
      </c>
      <c r="L37" s="67">
        <v>0.76</v>
      </c>
      <c r="M37" s="71">
        <v>76</v>
      </c>
      <c r="N37" s="247">
        <v>6020034</v>
      </c>
      <c r="O37" s="208">
        <v>1</v>
      </c>
      <c r="P37" s="403">
        <v>2693</v>
      </c>
      <c r="Q37" s="69">
        <v>2781</v>
      </c>
      <c r="R37" s="409">
        <v>2781</v>
      </c>
      <c r="S37" s="69">
        <v>2658</v>
      </c>
      <c r="T37" s="414">
        <v>2390</v>
      </c>
      <c r="U37" s="210">
        <v>-88</v>
      </c>
      <c r="V37" s="420">
        <v>-3.1643293779216111E-2</v>
      </c>
      <c r="W37" s="72">
        <v>391</v>
      </c>
      <c r="X37" s="426">
        <v>0.16359832635983262</v>
      </c>
      <c r="Y37" s="432">
        <v>3483.4</v>
      </c>
      <c r="Z37" s="211">
        <v>3680</v>
      </c>
      <c r="AA37" s="247">
        <v>6020034</v>
      </c>
      <c r="AB37" s="208">
        <v>1</v>
      </c>
      <c r="AC37" s="441">
        <v>1175</v>
      </c>
      <c r="AD37" s="69">
        <v>1158</v>
      </c>
      <c r="AE37" s="409">
        <v>1158</v>
      </c>
      <c r="AF37" s="448">
        <v>1071</v>
      </c>
      <c r="AG37" s="210">
        <v>17</v>
      </c>
      <c r="AH37" s="420">
        <v>1.468048359240069E-2</v>
      </c>
      <c r="AI37" s="69">
        <v>87</v>
      </c>
      <c r="AJ37" s="212">
        <v>8.1232492997198882E-2</v>
      </c>
      <c r="AK37" s="441">
        <v>1016</v>
      </c>
      <c r="AL37" s="69">
        <v>998</v>
      </c>
      <c r="AM37" s="409">
        <v>998</v>
      </c>
      <c r="AN37" s="460">
        <v>951</v>
      </c>
      <c r="AO37" s="213">
        <v>18</v>
      </c>
      <c r="AP37" s="420">
        <v>1.8036072144288578E-2</v>
      </c>
      <c r="AQ37" s="72">
        <v>47</v>
      </c>
      <c r="AR37" s="426">
        <v>4.9421661409043111E-2</v>
      </c>
      <c r="AS37" s="214">
        <v>13.194805194805195</v>
      </c>
      <c r="AT37" s="74">
        <v>13.131578947368421</v>
      </c>
      <c r="AU37" s="403">
        <v>455</v>
      </c>
      <c r="AV37" s="209">
        <v>280</v>
      </c>
      <c r="AW37" s="209">
        <v>30</v>
      </c>
      <c r="AX37" s="72">
        <v>310</v>
      </c>
      <c r="AY37" s="73">
        <v>0.68131868131868134</v>
      </c>
      <c r="AZ37" s="75">
        <v>0.81206040681606839</v>
      </c>
      <c r="BA37" s="209">
        <v>90</v>
      </c>
      <c r="BB37" s="73">
        <v>0.19780219780219779</v>
      </c>
      <c r="BC37" s="75">
        <v>2.3547880690737832</v>
      </c>
      <c r="BD37" s="209">
        <v>40</v>
      </c>
      <c r="BE37" s="209">
        <v>10</v>
      </c>
      <c r="BF37" s="72">
        <v>50</v>
      </c>
      <c r="BG37" s="73">
        <v>0.10989010989010989</v>
      </c>
      <c r="BH37" s="75">
        <v>1.9245203133119071</v>
      </c>
      <c r="BI37" s="215">
        <v>10</v>
      </c>
      <c r="BJ37" s="267" t="s">
        <v>5</v>
      </c>
      <c r="BK37" s="65" t="s">
        <v>5</v>
      </c>
      <c r="BL37" s="225" t="s">
        <v>5</v>
      </c>
      <c r="BN37" s="140"/>
      <c r="BO37" s="265">
        <v>615</v>
      </c>
      <c r="BP37" s="49">
        <v>245</v>
      </c>
      <c r="BQ37" s="49">
        <v>85</v>
      </c>
      <c r="BR37" s="8">
        <v>330</v>
      </c>
      <c r="BS37" s="9">
        <v>0.53658536585365857</v>
      </c>
      <c r="BT37" s="3">
        <v>0.6781626748264844</v>
      </c>
      <c r="BU37" s="49">
        <v>185</v>
      </c>
      <c r="BV37" s="9">
        <v>0.30081300813008133</v>
      </c>
      <c r="BW37" s="4">
        <v>2.2114863525292141</v>
      </c>
      <c r="BX37" s="49">
        <v>65</v>
      </c>
      <c r="BY37" s="49">
        <v>15</v>
      </c>
      <c r="BZ37" s="8">
        <v>80</v>
      </c>
      <c r="CA37" s="9">
        <v>0.13008130081300814</v>
      </c>
      <c r="CB37" s="4">
        <v>2.0817338136413679</v>
      </c>
      <c r="CC37" s="49">
        <v>10</v>
      </c>
    </row>
    <row r="38" spans="1:81">
      <c r="A38" s="148"/>
      <c r="B38" s="209" t="s">
        <v>437</v>
      </c>
      <c r="C38" s="66">
        <v>6020035</v>
      </c>
      <c r="D38" s="67"/>
      <c r="E38" s="68"/>
      <c r="F38" s="69"/>
      <c r="G38" s="69"/>
      <c r="H38" s="70"/>
      <c r="I38" s="256">
        <v>466020035</v>
      </c>
      <c r="J38" s="209">
        <v>0.5</v>
      </c>
      <c r="K38" s="397">
        <v>50</v>
      </c>
      <c r="L38" s="67">
        <v>0.52</v>
      </c>
      <c r="M38" s="71">
        <v>52</v>
      </c>
      <c r="N38" s="247">
        <v>6020035</v>
      </c>
      <c r="O38" s="208">
        <v>1</v>
      </c>
      <c r="P38" s="403">
        <v>1859</v>
      </c>
      <c r="Q38" s="69">
        <v>1808</v>
      </c>
      <c r="R38" s="409">
        <v>1808</v>
      </c>
      <c r="S38" s="69">
        <v>1848</v>
      </c>
      <c r="T38" s="414">
        <v>1866</v>
      </c>
      <c r="U38" s="210">
        <v>51</v>
      </c>
      <c r="V38" s="420">
        <v>2.820796460176991E-2</v>
      </c>
      <c r="W38" s="72">
        <v>-58</v>
      </c>
      <c r="X38" s="426">
        <v>-3.1082529474812434E-2</v>
      </c>
      <c r="Y38" s="432">
        <v>3753.3</v>
      </c>
      <c r="Z38" s="211">
        <v>3447.1</v>
      </c>
      <c r="AA38" s="247">
        <v>6020035</v>
      </c>
      <c r="AB38" s="208">
        <v>1</v>
      </c>
      <c r="AC38" s="441">
        <v>789</v>
      </c>
      <c r="AD38" s="69">
        <v>715</v>
      </c>
      <c r="AE38" s="409">
        <v>715</v>
      </c>
      <c r="AF38" s="448">
        <v>682</v>
      </c>
      <c r="AG38" s="210">
        <v>74</v>
      </c>
      <c r="AH38" s="420">
        <v>0.10349650349650349</v>
      </c>
      <c r="AI38" s="69">
        <v>33</v>
      </c>
      <c r="AJ38" s="212">
        <v>4.8387096774193547E-2</v>
      </c>
      <c r="AK38" s="441">
        <v>673</v>
      </c>
      <c r="AL38" s="69">
        <v>594</v>
      </c>
      <c r="AM38" s="409">
        <v>594</v>
      </c>
      <c r="AN38" s="460">
        <v>583</v>
      </c>
      <c r="AO38" s="213">
        <v>79</v>
      </c>
      <c r="AP38" s="420">
        <v>0.132996632996633</v>
      </c>
      <c r="AQ38" s="72">
        <v>11</v>
      </c>
      <c r="AR38" s="426">
        <v>1.8867924528301886E-2</v>
      </c>
      <c r="AS38" s="214">
        <v>13.46</v>
      </c>
      <c r="AT38" s="74">
        <v>11.423076923076923</v>
      </c>
      <c r="AU38" s="403">
        <v>385</v>
      </c>
      <c r="AV38" s="209">
        <v>210</v>
      </c>
      <c r="AW38" s="209">
        <v>25</v>
      </c>
      <c r="AX38" s="72">
        <v>235</v>
      </c>
      <c r="AY38" s="73">
        <v>0.61038961038961037</v>
      </c>
      <c r="AZ38" s="75">
        <v>0.72752039378976208</v>
      </c>
      <c r="BA38" s="209">
        <v>95</v>
      </c>
      <c r="BB38" s="73">
        <v>0.24675324675324675</v>
      </c>
      <c r="BC38" s="75">
        <v>2.937538651824366</v>
      </c>
      <c r="BD38" s="209">
        <v>35</v>
      </c>
      <c r="BE38" s="209">
        <v>15</v>
      </c>
      <c r="BF38" s="72">
        <v>50</v>
      </c>
      <c r="BG38" s="73">
        <v>0.12987012987012986</v>
      </c>
      <c r="BH38" s="75">
        <v>2.2744330975504354</v>
      </c>
      <c r="BI38" s="215">
        <v>0</v>
      </c>
      <c r="BJ38" s="267" t="s">
        <v>5</v>
      </c>
      <c r="BK38" s="65" t="s">
        <v>5</v>
      </c>
      <c r="BL38" s="225" t="s">
        <v>5</v>
      </c>
      <c r="BN38" s="140" t="s">
        <v>113</v>
      </c>
      <c r="BO38" s="265">
        <v>490</v>
      </c>
      <c r="BP38" s="49">
        <v>280</v>
      </c>
      <c r="BQ38" s="49">
        <v>30</v>
      </c>
      <c r="BR38" s="8">
        <v>310</v>
      </c>
      <c r="BS38" s="9">
        <v>0.63265306122448983</v>
      </c>
      <c r="BT38" s="3">
        <v>0.79957769916925947</v>
      </c>
      <c r="BU38" s="49">
        <v>120</v>
      </c>
      <c r="BV38" s="9">
        <v>0.24489795918367346</v>
      </c>
      <c r="BW38" s="4">
        <v>1.8004158060304025</v>
      </c>
      <c r="BX38" s="49">
        <v>25</v>
      </c>
      <c r="BY38" s="49">
        <v>35</v>
      </c>
      <c r="BZ38" s="8">
        <v>60</v>
      </c>
      <c r="CA38" s="9">
        <v>0.12244897959183673</v>
      </c>
      <c r="CB38" s="4">
        <v>1.959591268453226</v>
      </c>
      <c r="CC38" s="49">
        <v>10</v>
      </c>
    </row>
    <row r="39" spans="1:81">
      <c r="A39" s="150" t="s">
        <v>95</v>
      </c>
      <c r="B39" s="218" t="s">
        <v>438</v>
      </c>
      <c r="C39" s="90">
        <v>6020036</v>
      </c>
      <c r="D39" s="91"/>
      <c r="E39" s="92"/>
      <c r="F39" s="93"/>
      <c r="G39" s="93"/>
      <c r="H39" s="94"/>
      <c r="I39" s="257">
        <v>466020036</v>
      </c>
      <c r="J39" s="218">
        <v>0.54</v>
      </c>
      <c r="K39" s="399">
        <v>54</v>
      </c>
      <c r="L39" s="91">
        <v>0.55000000000000004</v>
      </c>
      <c r="M39" s="95">
        <v>55.000000000000007</v>
      </c>
      <c r="N39" s="249">
        <v>6020036</v>
      </c>
      <c r="O39" s="217">
        <v>1</v>
      </c>
      <c r="P39" s="405">
        <v>811</v>
      </c>
      <c r="Q39" s="93">
        <v>740</v>
      </c>
      <c r="R39" s="411">
        <v>740</v>
      </c>
      <c r="S39" s="93">
        <v>801</v>
      </c>
      <c r="T39" s="416">
        <v>787</v>
      </c>
      <c r="U39" s="219">
        <v>71</v>
      </c>
      <c r="V39" s="422">
        <v>9.5945945945945951E-2</v>
      </c>
      <c r="W39" s="96">
        <v>-47</v>
      </c>
      <c r="X39" s="428">
        <v>-5.9720457433290977E-2</v>
      </c>
      <c r="Y39" s="434">
        <v>1511.6</v>
      </c>
      <c r="Z39" s="220">
        <v>1354.3</v>
      </c>
      <c r="AA39" s="249">
        <v>6020036</v>
      </c>
      <c r="AB39" s="217">
        <v>1</v>
      </c>
      <c r="AC39" s="443">
        <v>451</v>
      </c>
      <c r="AD39" s="93">
        <v>437</v>
      </c>
      <c r="AE39" s="411">
        <v>437</v>
      </c>
      <c r="AF39" s="450">
        <v>411</v>
      </c>
      <c r="AG39" s="219">
        <v>14</v>
      </c>
      <c r="AH39" s="422">
        <v>3.2036613272311214E-2</v>
      </c>
      <c r="AI39" s="93">
        <v>26</v>
      </c>
      <c r="AJ39" s="221">
        <v>6.3260340632603412E-2</v>
      </c>
      <c r="AK39" s="443">
        <v>389</v>
      </c>
      <c r="AL39" s="93">
        <v>345</v>
      </c>
      <c r="AM39" s="411">
        <v>345</v>
      </c>
      <c r="AN39" s="462">
        <v>369</v>
      </c>
      <c r="AO39" s="222">
        <v>44</v>
      </c>
      <c r="AP39" s="422">
        <v>0.12753623188405797</v>
      </c>
      <c r="AQ39" s="96">
        <v>-24</v>
      </c>
      <c r="AR39" s="428">
        <v>-6.5040650406504072E-2</v>
      </c>
      <c r="AS39" s="223">
        <v>7.2037037037037033</v>
      </c>
      <c r="AT39" s="98">
        <v>6.2727272727272716</v>
      </c>
      <c r="AU39" s="405">
        <v>290</v>
      </c>
      <c r="AV39" s="218">
        <v>160</v>
      </c>
      <c r="AW39" s="218">
        <v>55</v>
      </c>
      <c r="AX39" s="96">
        <v>215</v>
      </c>
      <c r="AY39" s="97">
        <v>0.74137931034482762</v>
      </c>
      <c r="AZ39" s="99">
        <v>0.88364637704985416</v>
      </c>
      <c r="BA39" s="218">
        <v>40</v>
      </c>
      <c r="BB39" s="97">
        <v>0.13793103448275862</v>
      </c>
      <c r="BC39" s="99">
        <v>1.6420361247947453</v>
      </c>
      <c r="BD39" s="218">
        <v>15</v>
      </c>
      <c r="BE39" s="218">
        <v>0</v>
      </c>
      <c r="BF39" s="96">
        <v>15</v>
      </c>
      <c r="BG39" s="97">
        <v>5.1724137931034482E-2</v>
      </c>
      <c r="BH39" s="99">
        <v>0.90585180264508725</v>
      </c>
      <c r="BI39" s="224">
        <v>0</v>
      </c>
      <c r="BJ39" s="268" t="s">
        <v>6</v>
      </c>
      <c r="BK39" s="89" t="s">
        <v>6</v>
      </c>
      <c r="BL39" s="225" t="s">
        <v>5</v>
      </c>
      <c r="BN39" s="140" t="s">
        <v>96</v>
      </c>
      <c r="BO39" s="265">
        <v>215</v>
      </c>
      <c r="BP39" s="49">
        <v>115</v>
      </c>
      <c r="BQ39" s="49">
        <v>25</v>
      </c>
      <c r="BR39" s="8">
        <v>140</v>
      </c>
      <c r="BS39" s="9">
        <v>0.65116279069767447</v>
      </c>
      <c r="BT39" s="3">
        <v>0.82297119524397899</v>
      </c>
      <c r="BU39" s="49">
        <v>45</v>
      </c>
      <c r="BV39" s="9">
        <v>0.20930232558139536</v>
      </c>
      <c r="BW39" s="4">
        <v>1.5387274621306348</v>
      </c>
      <c r="BX39" s="49">
        <v>10</v>
      </c>
      <c r="BY39" s="49">
        <v>10</v>
      </c>
      <c r="BZ39" s="8">
        <v>20</v>
      </c>
      <c r="CA39" s="9">
        <v>9.3023255813953487E-2</v>
      </c>
      <c r="CB39" s="4">
        <v>1.4886817388249314</v>
      </c>
      <c r="CC39" s="49">
        <v>0</v>
      </c>
    </row>
    <row r="40" spans="1:81">
      <c r="A40" s="149" t="s">
        <v>682</v>
      </c>
      <c r="B40" s="228" t="s">
        <v>439</v>
      </c>
      <c r="C40" s="77">
        <v>6020037</v>
      </c>
      <c r="D40" s="78"/>
      <c r="E40" s="79"/>
      <c r="F40" s="80"/>
      <c r="G40" s="80"/>
      <c r="H40" s="81"/>
      <c r="I40" s="258">
        <v>466020037</v>
      </c>
      <c r="J40" s="228">
        <v>2.2400000000000002</v>
      </c>
      <c r="K40" s="398">
        <v>224.00000000000003</v>
      </c>
      <c r="L40" s="78">
        <v>2.2400000000000002</v>
      </c>
      <c r="M40" s="82">
        <v>224.00000000000003</v>
      </c>
      <c r="N40" s="239">
        <v>6020037</v>
      </c>
      <c r="O40" s="227">
        <v>1</v>
      </c>
      <c r="P40" s="404">
        <v>3611</v>
      </c>
      <c r="Q40" s="80">
        <v>3521</v>
      </c>
      <c r="R40" s="410">
        <v>3521</v>
      </c>
      <c r="S40" s="80">
        <v>3368</v>
      </c>
      <c r="T40" s="415">
        <v>3144</v>
      </c>
      <c r="U40" s="229">
        <v>90</v>
      </c>
      <c r="V40" s="421">
        <v>2.5560920193126953E-2</v>
      </c>
      <c r="W40" s="83">
        <v>377</v>
      </c>
      <c r="X40" s="427">
        <v>0.11991094147582697</v>
      </c>
      <c r="Y40" s="433">
        <v>1614.9</v>
      </c>
      <c r="Z40" s="230">
        <v>1574.8</v>
      </c>
      <c r="AA40" s="239">
        <v>6020037</v>
      </c>
      <c r="AB40" s="227">
        <v>1</v>
      </c>
      <c r="AC40" s="442">
        <v>1380</v>
      </c>
      <c r="AD40" s="80">
        <v>1406</v>
      </c>
      <c r="AE40" s="410">
        <v>1406</v>
      </c>
      <c r="AF40" s="449">
        <v>1336</v>
      </c>
      <c r="AG40" s="229">
        <v>-26</v>
      </c>
      <c r="AH40" s="421">
        <v>-1.849217638691323E-2</v>
      </c>
      <c r="AI40" s="80">
        <v>70</v>
      </c>
      <c r="AJ40" s="231">
        <v>5.239520958083832E-2</v>
      </c>
      <c r="AK40" s="442">
        <v>1314</v>
      </c>
      <c r="AL40" s="80">
        <v>1357</v>
      </c>
      <c r="AM40" s="410">
        <v>1357</v>
      </c>
      <c r="AN40" s="461">
        <v>1297</v>
      </c>
      <c r="AO40" s="232">
        <v>-43</v>
      </c>
      <c r="AP40" s="421">
        <v>-3.1687546057479733E-2</v>
      </c>
      <c r="AQ40" s="83">
        <v>60</v>
      </c>
      <c r="AR40" s="427">
        <v>4.626060138781804E-2</v>
      </c>
      <c r="AS40" s="233">
        <v>5.8660714285714279</v>
      </c>
      <c r="AT40" s="85">
        <v>6.0580357142857135</v>
      </c>
      <c r="AU40" s="404">
        <v>1365</v>
      </c>
      <c r="AV40" s="228">
        <v>965</v>
      </c>
      <c r="AW40" s="228">
        <v>145</v>
      </c>
      <c r="AX40" s="83">
        <v>1110</v>
      </c>
      <c r="AY40" s="84">
        <v>0.81318681318681318</v>
      </c>
      <c r="AZ40" s="86">
        <v>0.96923338878046872</v>
      </c>
      <c r="BA40" s="228">
        <v>115</v>
      </c>
      <c r="BB40" s="84">
        <v>8.4249084249084255E-2</v>
      </c>
      <c r="BC40" s="86">
        <v>1.0029652886795744</v>
      </c>
      <c r="BD40" s="228">
        <v>115</v>
      </c>
      <c r="BE40" s="228">
        <v>0</v>
      </c>
      <c r="BF40" s="83">
        <v>115</v>
      </c>
      <c r="BG40" s="84">
        <v>8.4249084249084255E-2</v>
      </c>
      <c r="BH40" s="86">
        <v>1.4754655735391289</v>
      </c>
      <c r="BI40" s="234">
        <v>25</v>
      </c>
      <c r="BJ40" s="88" t="s">
        <v>7</v>
      </c>
      <c r="BK40" s="76" t="s">
        <v>7</v>
      </c>
      <c r="BL40" s="216" t="s">
        <v>7</v>
      </c>
      <c r="BN40" s="140"/>
      <c r="BO40" s="265">
        <v>1680</v>
      </c>
      <c r="BP40" s="49">
        <v>1180</v>
      </c>
      <c r="BQ40" s="49">
        <v>120</v>
      </c>
      <c r="BR40" s="8">
        <v>1300</v>
      </c>
      <c r="BS40" s="9">
        <v>0.77380952380952384</v>
      </c>
      <c r="BT40" s="3">
        <v>0.97797809979035766</v>
      </c>
      <c r="BU40" s="49">
        <v>265</v>
      </c>
      <c r="BV40" s="9">
        <v>0.15773809523809523</v>
      </c>
      <c r="BW40" s="4">
        <v>1.1596428195091655</v>
      </c>
      <c r="BX40" s="49">
        <v>65</v>
      </c>
      <c r="BY40" s="49">
        <v>15</v>
      </c>
      <c r="BZ40" s="8">
        <v>80</v>
      </c>
      <c r="CA40" s="9">
        <v>4.7619047619047616E-2</v>
      </c>
      <c r="CB40" s="4">
        <v>0.76206327106514338</v>
      </c>
      <c r="CC40" s="49">
        <v>40</v>
      </c>
    </row>
    <row r="41" spans="1:81">
      <c r="A41" s="150" t="s">
        <v>683</v>
      </c>
      <c r="B41" s="218" t="s">
        <v>440</v>
      </c>
      <c r="C41" s="90">
        <v>6020038</v>
      </c>
      <c r="D41" s="91"/>
      <c r="E41" s="92"/>
      <c r="F41" s="93"/>
      <c r="G41" s="93"/>
      <c r="H41" s="94"/>
      <c r="I41" s="257">
        <v>466020038</v>
      </c>
      <c r="J41" s="218">
        <v>1.34</v>
      </c>
      <c r="K41" s="399">
        <v>134</v>
      </c>
      <c r="L41" s="91">
        <v>1.35</v>
      </c>
      <c r="M41" s="95">
        <v>135</v>
      </c>
      <c r="N41" s="249">
        <v>6020038</v>
      </c>
      <c r="O41" s="217">
        <v>1</v>
      </c>
      <c r="P41" s="405">
        <v>5784</v>
      </c>
      <c r="Q41" s="93">
        <v>5609</v>
      </c>
      <c r="R41" s="411">
        <v>5609</v>
      </c>
      <c r="S41" s="93">
        <v>5706</v>
      </c>
      <c r="T41" s="416">
        <v>5465</v>
      </c>
      <c r="U41" s="219">
        <v>175</v>
      </c>
      <c r="V41" s="422">
        <v>3.1199857372080586E-2</v>
      </c>
      <c r="W41" s="96">
        <v>144</v>
      </c>
      <c r="X41" s="428">
        <v>2.6349496797804208E-2</v>
      </c>
      <c r="Y41" s="434">
        <v>4319.3</v>
      </c>
      <c r="Z41" s="220">
        <v>4151.3999999999996</v>
      </c>
      <c r="AA41" s="249">
        <v>6020038</v>
      </c>
      <c r="AB41" s="217">
        <v>1</v>
      </c>
      <c r="AC41" s="443">
        <v>2655</v>
      </c>
      <c r="AD41" s="93">
        <v>2653</v>
      </c>
      <c r="AE41" s="411">
        <v>2653</v>
      </c>
      <c r="AF41" s="450">
        <v>2638</v>
      </c>
      <c r="AG41" s="219">
        <v>2</v>
      </c>
      <c r="AH41" s="422">
        <v>7.538635506973238E-4</v>
      </c>
      <c r="AI41" s="93">
        <v>15</v>
      </c>
      <c r="AJ41" s="221">
        <v>5.6861258529188781E-3</v>
      </c>
      <c r="AK41" s="443">
        <v>2513</v>
      </c>
      <c r="AL41" s="93">
        <v>2506</v>
      </c>
      <c r="AM41" s="411">
        <v>2506</v>
      </c>
      <c r="AN41" s="462">
        <v>2512</v>
      </c>
      <c r="AO41" s="222">
        <v>7</v>
      </c>
      <c r="AP41" s="422">
        <v>2.7932960893854749E-3</v>
      </c>
      <c r="AQ41" s="96">
        <v>-6</v>
      </c>
      <c r="AR41" s="428">
        <v>-2.3885350318471337E-3</v>
      </c>
      <c r="AS41" s="223">
        <v>18.753731343283583</v>
      </c>
      <c r="AT41" s="98">
        <v>18.562962962962963</v>
      </c>
      <c r="AU41" s="405">
        <v>2365</v>
      </c>
      <c r="AV41" s="218">
        <v>1585</v>
      </c>
      <c r="AW41" s="218">
        <v>225</v>
      </c>
      <c r="AX41" s="96">
        <v>1810</v>
      </c>
      <c r="AY41" s="97">
        <v>0.76532769556025371</v>
      </c>
      <c r="AZ41" s="99">
        <v>0.91219034035787094</v>
      </c>
      <c r="BA41" s="218">
        <v>375</v>
      </c>
      <c r="BB41" s="97">
        <v>0.15856236786469344</v>
      </c>
      <c r="BC41" s="99">
        <v>1.8876472364844457</v>
      </c>
      <c r="BD41" s="218">
        <v>100</v>
      </c>
      <c r="BE41" s="218">
        <v>35</v>
      </c>
      <c r="BF41" s="96">
        <v>135</v>
      </c>
      <c r="BG41" s="97">
        <v>5.7082452431289642E-2</v>
      </c>
      <c r="BH41" s="99">
        <v>0.99969268706286596</v>
      </c>
      <c r="BI41" s="224">
        <v>45</v>
      </c>
      <c r="BJ41" s="268" t="s">
        <v>6</v>
      </c>
      <c r="BK41" s="89" t="s">
        <v>6</v>
      </c>
      <c r="BL41" s="216" t="s">
        <v>7</v>
      </c>
      <c r="BN41" s="140" t="s">
        <v>109</v>
      </c>
      <c r="BO41" s="265">
        <v>2615</v>
      </c>
      <c r="BP41" s="49">
        <v>1665</v>
      </c>
      <c r="BQ41" s="49">
        <v>200</v>
      </c>
      <c r="BR41" s="8">
        <v>1865</v>
      </c>
      <c r="BS41" s="9">
        <v>0.71319311663479923</v>
      </c>
      <c r="BT41" s="3">
        <v>0.90136813715639019</v>
      </c>
      <c r="BU41" s="49">
        <v>590</v>
      </c>
      <c r="BV41" s="9">
        <v>0.22562141491395793</v>
      </c>
      <c r="BW41" s="4">
        <v>1.6587004764926367</v>
      </c>
      <c r="BX41" s="49">
        <v>90</v>
      </c>
      <c r="BY41" s="49">
        <v>40</v>
      </c>
      <c r="BZ41" s="8">
        <v>130</v>
      </c>
      <c r="CA41" s="9">
        <v>4.9713193116634802E-2</v>
      </c>
      <c r="CB41" s="4">
        <v>0.79557656979267366</v>
      </c>
      <c r="CC41" s="49">
        <v>20</v>
      </c>
    </row>
    <row r="42" spans="1:81">
      <c r="A42" s="150" t="s">
        <v>684</v>
      </c>
      <c r="B42" s="218" t="s">
        <v>441</v>
      </c>
      <c r="C42" s="90">
        <v>6020039</v>
      </c>
      <c r="D42" s="91"/>
      <c r="E42" s="92"/>
      <c r="F42" s="93"/>
      <c r="G42" s="93"/>
      <c r="H42" s="94"/>
      <c r="I42" s="257">
        <v>466020039</v>
      </c>
      <c r="J42" s="218">
        <v>0.92</v>
      </c>
      <c r="K42" s="399">
        <v>92</v>
      </c>
      <c r="L42" s="91">
        <v>0.93</v>
      </c>
      <c r="M42" s="95">
        <v>93</v>
      </c>
      <c r="N42" s="249">
        <v>6020039</v>
      </c>
      <c r="O42" s="217">
        <v>1</v>
      </c>
      <c r="P42" s="405">
        <v>3747</v>
      </c>
      <c r="Q42" s="93">
        <v>3644</v>
      </c>
      <c r="R42" s="411">
        <v>3644</v>
      </c>
      <c r="S42" s="93">
        <v>3705</v>
      </c>
      <c r="T42" s="416">
        <v>3726</v>
      </c>
      <c r="U42" s="219">
        <v>103</v>
      </c>
      <c r="V42" s="422">
        <v>2.8265642151481887E-2</v>
      </c>
      <c r="W42" s="96">
        <v>-82</v>
      </c>
      <c r="X42" s="428">
        <v>-2.200751476113795E-2</v>
      </c>
      <c r="Y42" s="434">
        <v>4056.5</v>
      </c>
      <c r="Z42" s="220">
        <v>3916.2</v>
      </c>
      <c r="AA42" s="249">
        <v>6020039</v>
      </c>
      <c r="AB42" s="217">
        <v>1</v>
      </c>
      <c r="AC42" s="443">
        <v>1679</v>
      </c>
      <c r="AD42" s="93">
        <v>1677</v>
      </c>
      <c r="AE42" s="411">
        <v>1677</v>
      </c>
      <c r="AF42" s="450">
        <v>1640</v>
      </c>
      <c r="AG42" s="219">
        <v>2</v>
      </c>
      <c r="AH42" s="422">
        <v>1.1926058437686344E-3</v>
      </c>
      <c r="AI42" s="93">
        <v>37</v>
      </c>
      <c r="AJ42" s="221">
        <v>2.2560975609756097E-2</v>
      </c>
      <c r="AK42" s="443">
        <v>1594</v>
      </c>
      <c r="AL42" s="93">
        <v>1571</v>
      </c>
      <c r="AM42" s="411">
        <v>1571</v>
      </c>
      <c r="AN42" s="462">
        <v>1579</v>
      </c>
      <c r="AO42" s="222">
        <v>23</v>
      </c>
      <c r="AP42" s="422">
        <v>1.464035646085296E-2</v>
      </c>
      <c r="AQ42" s="96">
        <v>-8</v>
      </c>
      <c r="AR42" s="428">
        <v>-5.0664977834072198E-3</v>
      </c>
      <c r="AS42" s="223">
        <v>17.326086956521738</v>
      </c>
      <c r="AT42" s="98">
        <v>16.892473118279568</v>
      </c>
      <c r="AU42" s="405">
        <v>1605</v>
      </c>
      <c r="AV42" s="218">
        <v>1030</v>
      </c>
      <c r="AW42" s="218">
        <v>200</v>
      </c>
      <c r="AX42" s="96">
        <v>1230</v>
      </c>
      <c r="AY42" s="97">
        <v>0.76635514018691586</v>
      </c>
      <c r="AZ42" s="99">
        <v>0.913414946587504</v>
      </c>
      <c r="BA42" s="218">
        <v>230</v>
      </c>
      <c r="BB42" s="97">
        <v>0.14330218068535824</v>
      </c>
      <c r="BC42" s="99">
        <v>1.7059783414923599</v>
      </c>
      <c r="BD42" s="218">
        <v>60</v>
      </c>
      <c r="BE42" s="218">
        <v>45</v>
      </c>
      <c r="BF42" s="96">
        <v>105</v>
      </c>
      <c r="BG42" s="97">
        <v>6.5420560747663545E-2</v>
      </c>
      <c r="BH42" s="99">
        <v>1.1457191024109203</v>
      </c>
      <c r="BI42" s="224">
        <v>40</v>
      </c>
      <c r="BJ42" s="268" t="s">
        <v>6</v>
      </c>
      <c r="BK42" s="89" t="s">
        <v>6</v>
      </c>
      <c r="BL42" s="226" t="s">
        <v>6</v>
      </c>
      <c r="BN42" s="140"/>
      <c r="BO42" s="265">
        <v>1720</v>
      </c>
      <c r="BP42" s="49">
        <v>1090</v>
      </c>
      <c r="BQ42" s="49">
        <v>90</v>
      </c>
      <c r="BR42" s="8">
        <v>1180</v>
      </c>
      <c r="BS42" s="9">
        <v>0.68604651162790697</v>
      </c>
      <c r="BT42" s="3">
        <v>0.86705893784633492</v>
      </c>
      <c r="BU42" s="49">
        <v>395</v>
      </c>
      <c r="BV42" s="9">
        <v>0.22965116279069767</v>
      </c>
      <c r="BW42" s="4">
        <v>1.6883259653933353</v>
      </c>
      <c r="BX42" s="49">
        <v>60</v>
      </c>
      <c r="BY42" s="49">
        <v>55</v>
      </c>
      <c r="BZ42" s="8">
        <v>115</v>
      </c>
      <c r="CA42" s="9">
        <v>6.6860465116279064E-2</v>
      </c>
      <c r="CB42" s="4">
        <v>1.0699899997804194</v>
      </c>
      <c r="CC42" s="49">
        <v>35</v>
      </c>
    </row>
    <row r="43" spans="1:81">
      <c r="A43" s="149" t="s">
        <v>685</v>
      </c>
      <c r="B43" s="228" t="s">
        <v>442</v>
      </c>
      <c r="C43" s="77">
        <v>6020040</v>
      </c>
      <c r="D43" s="78"/>
      <c r="E43" s="79"/>
      <c r="F43" s="80"/>
      <c r="G43" s="80"/>
      <c r="H43" s="81"/>
      <c r="I43" s="258">
        <v>466020040</v>
      </c>
      <c r="J43" s="228">
        <v>0.59</v>
      </c>
      <c r="K43" s="398">
        <v>59</v>
      </c>
      <c r="L43" s="78">
        <v>0.57999999999999996</v>
      </c>
      <c r="M43" s="82">
        <v>57.999999999999993</v>
      </c>
      <c r="N43" s="239">
        <v>6020040</v>
      </c>
      <c r="O43" s="227">
        <v>1</v>
      </c>
      <c r="P43" s="404">
        <v>1965</v>
      </c>
      <c r="Q43" s="80">
        <v>1939</v>
      </c>
      <c r="R43" s="410">
        <v>1939</v>
      </c>
      <c r="S43" s="80">
        <v>2027</v>
      </c>
      <c r="T43" s="415">
        <v>2023</v>
      </c>
      <c r="U43" s="229">
        <v>26</v>
      </c>
      <c r="V43" s="421">
        <v>1.3408973697782363E-2</v>
      </c>
      <c r="W43" s="83">
        <v>-84</v>
      </c>
      <c r="X43" s="427">
        <v>-4.1522491349480967E-2</v>
      </c>
      <c r="Y43" s="433">
        <v>3327.1</v>
      </c>
      <c r="Z43" s="230">
        <v>3320.8</v>
      </c>
      <c r="AA43" s="239">
        <v>6020040</v>
      </c>
      <c r="AB43" s="227">
        <v>1</v>
      </c>
      <c r="AC43" s="442">
        <v>818</v>
      </c>
      <c r="AD43" s="80">
        <v>822</v>
      </c>
      <c r="AE43" s="410">
        <v>822</v>
      </c>
      <c r="AF43" s="449">
        <v>826</v>
      </c>
      <c r="AG43" s="229">
        <v>-4</v>
      </c>
      <c r="AH43" s="421">
        <v>-4.8661800486618006E-3</v>
      </c>
      <c r="AI43" s="80">
        <v>-4</v>
      </c>
      <c r="AJ43" s="231">
        <v>-4.8426150121065378E-3</v>
      </c>
      <c r="AK43" s="442">
        <v>799</v>
      </c>
      <c r="AL43" s="80">
        <v>791</v>
      </c>
      <c r="AM43" s="410">
        <v>791</v>
      </c>
      <c r="AN43" s="461">
        <v>808</v>
      </c>
      <c r="AO43" s="232">
        <v>8</v>
      </c>
      <c r="AP43" s="421">
        <v>1.0113780025284451E-2</v>
      </c>
      <c r="AQ43" s="83">
        <v>-17</v>
      </c>
      <c r="AR43" s="427">
        <v>-2.1039603960396041E-2</v>
      </c>
      <c r="AS43" s="233">
        <v>13.542372881355933</v>
      </c>
      <c r="AT43" s="85">
        <v>13.63793103448276</v>
      </c>
      <c r="AU43" s="404">
        <v>815</v>
      </c>
      <c r="AV43" s="228">
        <v>600</v>
      </c>
      <c r="AW43" s="228">
        <v>60</v>
      </c>
      <c r="AX43" s="83">
        <v>660</v>
      </c>
      <c r="AY43" s="84">
        <v>0.80981595092024539</v>
      </c>
      <c r="AZ43" s="86">
        <v>0.96521567451757495</v>
      </c>
      <c r="BA43" s="228">
        <v>70</v>
      </c>
      <c r="BB43" s="84">
        <v>8.5889570552147243E-2</v>
      </c>
      <c r="BC43" s="86">
        <v>1.0224948875255624</v>
      </c>
      <c r="BD43" s="228">
        <v>35</v>
      </c>
      <c r="BE43" s="228">
        <v>25</v>
      </c>
      <c r="BF43" s="83">
        <v>60</v>
      </c>
      <c r="BG43" s="84">
        <v>7.3619631901840496E-2</v>
      </c>
      <c r="BH43" s="86">
        <v>1.2893105411880998</v>
      </c>
      <c r="BI43" s="234">
        <v>20</v>
      </c>
      <c r="BJ43" s="88" t="s">
        <v>7</v>
      </c>
      <c r="BK43" s="76" t="s">
        <v>7</v>
      </c>
      <c r="BL43" s="216" t="s">
        <v>7</v>
      </c>
      <c r="BN43" s="140"/>
      <c r="BO43" s="265">
        <v>1010</v>
      </c>
      <c r="BP43" s="49">
        <v>695</v>
      </c>
      <c r="BQ43" s="49">
        <v>105</v>
      </c>
      <c r="BR43" s="8">
        <v>800</v>
      </c>
      <c r="BS43" s="9">
        <v>0.79207920792079212</v>
      </c>
      <c r="BT43" s="3">
        <v>1.0010682148653776</v>
      </c>
      <c r="BU43" s="49">
        <v>140</v>
      </c>
      <c r="BV43" s="9">
        <v>0.13861386138613863</v>
      </c>
      <c r="BW43" s="4">
        <v>1.019047230145921</v>
      </c>
      <c r="BX43" s="49">
        <v>40</v>
      </c>
      <c r="BY43" s="49">
        <v>25</v>
      </c>
      <c r="BZ43" s="8">
        <v>65</v>
      </c>
      <c r="CA43" s="9">
        <v>6.4356435643564358E-2</v>
      </c>
      <c r="CB43" s="4">
        <v>1.029917193073189</v>
      </c>
      <c r="CC43" s="49">
        <v>10</v>
      </c>
    </row>
    <row r="44" spans="1:81">
      <c r="A44" s="149" t="s">
        <v>686</v>
      </c>
      <c r="B44" s="228" t="s">
        <v>443</v>
      </c>
      <c r="C44" s="77">
        <v>6020041</v>
      </c>
      <c r="D44" s="78"/>
      <c r="E44" s="79"/>
      <c r="F44" s="80"/>
      <c r="G44" s="80"/>
      <c r="H44" s="81"/>
      <c r="I44" s="258">
        <v>466020041</v>
      </c>
      <c r="J44" s="228">
        <v>1</v>
      </c>
      <c r="K44" s="398">
        <v>100</v>
      </c>
      <c r="L44" s="78">
        <v>1.03</v>
      </c>
      <c r="M44" s="82">
        <v>103</v>
      </c>
      <c r="N44" s="239">
        <v>6020041</v>
      </c>
      <c r="O44" s="227">
        <v>1</v>
      </c>
      <c r="P44" s="404">
        <v>3628</v>
      </c>
      <c r="Q44" s="80">
        <v>3602</v>
      </c>
      <c r="R44" s="410">
        <v>3602</v>
      </c>
      <c r="S44" s="80">
        <v>3700</v>
      </c>
      <c r="T44" s="415">
        <v>3580</v>
      </c>
      <c r="U44" s="229">
        <v>26</v>
      </c>
      <c r="V44" s="421">
        <v>7.2182121043864516E-3</v>
      </c>
      <c r="W44" s="83">
        <v>22</v>
      </c>
      <c r="X44" s="427">
        <v>6.1452513966480443E-3</v>
      </c>
      <c r="Y44" s="433">
        <v>3630.2</v>
      </c>
      <c r="Z44" s="230">
        <v>3499.1</v>
      </c>
      <c r="AA44" s="239">
        <v>6020041</v>
      </c>
      <c r="AB44" s="227">
        <v>1</v>
      </c>
      <c r="AC44" s="442">
        <v>1592</v>
      </c>
      <c r="AD44" s="80">
        <v>1588</v>
      </c>
      <c r="AE44" s="410">
        <v>1588</v>
      </c>
      <c r="AF44" s="449">
        <v>1556</v>
      </c>
      <c r="AG44" s="229">
        <v>4</v>
      </c>
      <c r="AH44" s="421">
        <v>2.5188916876574307E-3</v>
      </c>
      <c r="AI44" s="80">
        <v>32</v>
      </c>
      <c r="AJ44" s="231">
        <v>2.056555269922879E-2</v>
      </c>
      <c r="AK44" s="442">
        <v>1524</v>
      </c>
      <c r="AL44" s="80">
        <v>1499</v>
      </c>
      <c r="AM44" s="410">
        <v>1499</v>
      </c>
      <c r="AN44" s="461">
        <v>1495</v>
      </c>
      <c r="AO44" s="232">
        <v>25</v>
      </c>
      <c r="AP44" s="421">
        <v>1.6677785190126752E-2</v>
      </c>
      <c r="AQ44" s="83">
        <v>4</v>
      </c>
      <c r="AR44" s="427">
        <v>2.6755852842809363E-3</v>
      </c>
      <c r="AS44" s="233">
        <v>15.24</v>
      </c>
      <c r="AT44" s="85">
        <v>14.553398058252426</v>
      </c>
      <c r="AU44" s="404">
        <v>1245</v>
      </c>
      <c r="AV44" s="228">
        <v>905</v>
      </c>
      <c r="AW44" s="228">
        <v>115</v>
      </c>
      <c r="AX44" s="83">
        <v>1020</v>
      </c>
      <c r="AY44" s="84">
        <v>0.81927710843373491</v>
      </c>
      <c r="AZ44" s="86">
        <v>0.97649238192340282</v>
      </c>
      <c r="BA44" s="228">
        <v>115</v>
      </c>
      <c r="BB44" s="84">
        <v>9.2369477911646583E-2</v>
      </c>
      <c r="BC44" s="86">
        <v>1.0996366418053165</v>
      </c>
      <c r="BD44" s="228">
        <v>35</v>
      </c>
      <c r="BE44" s="228">
        <v>30</v>
      </c>
      <c r="BF44" s="83">
        <v>65</v>
      </c>
      <c r="BG44" s="84">
        <v>5.2208835341365459E-2</v>
      </c>
      <c r="BH44" s="86">
        <v>0.91434037375421118</v>
      </c>
      <c r="BI44" s="234">
        <v>45</v>
      </c>
      <c r="BJ44" s="88" t="s">
        <v>7</v>
      </c>
      <c r="BK44" s="76" t="s">
        <v>7</v>
      </c>
      <c r="BL44" s="216" t="s">
        <v>7</v>
      </c>
      <c r="BN44" s="140"/>
      <c r="BO44" s="265">
        <v>1760</v>
      </c>
      <c r="BP44" s="49">
        <v>1170</v>
      </c>
      <c r="BQ44" s="49">
        <v>100</v>
      </c>
      <c r="BR44" s="8">
        <v>1270</v>
      </c>
      <c r="BS44" s="9">
        <v>0.72159090909090906</v>
      </c>
      <c r="BT44" s="3">
        <v>0.91198167557373555</v>
      </c>
      <c r="BU44" s="49">
        <v>325</v>
      </c>
      <c r="BV44" s="9">
        <v>0.18465909090909091</v>
      </c>
      <c r="BW44" s="4">
        <v>1.3575578461663902</v>
      </c>
      <c r="BX44" s="49">
        <v>65</v>
      </c>
      <c r="BY44" s="49">
        <v>85</v>
      </c>
      <c r="BZ44" s="8">
        <v>150</v>
      </c>
      <c r="CA44" s="9">
        <v>8.5227272727272721E-2</v>
      </c>
      <c r="CB44" s="4">
        <v>1.3639200590086373</v>
      </c>
      <c r="CC44" s="49">
        <v>10</v>
      </c>
    </row>
    <row r="45" spans="1:81">
      <c r="A45" s="150"/>
      <c r="B45" s="218" t="s">
        <v>444</v>
      </c>
      <c r="C45" s="90">
        <v>6020042</v>
      </c>
      <c r="D45" s="91"/>
      <c r="E45" s="92"/>
      <c r="F45" s="93"/>
      <c r="G45" s="93"/>
      <c r="H45" s="94"/>
      <c r="I45" s="257">
        <v>466020042</v>
      </c>
      <c r="J45" s="218">
        <v>0.48</v>
      </c>
      <c r="K45" s="399">
        <v>48</v>
      </c>
      <c r="L45" s="91">
        <v>0.48</v>
      </c>
      <c r="M45" s="95">
        <v>48</v>
      </c>
      <c r="N45" s="249">
        <v>6020042</v>
      </c>
      <c r="O45" s="217">
        <v>1</v>
      </c>
      <c r="P45" s="405">
        <v>2650</v>
      </c>
      <c r="Q45" s="93">
        <v>2699</v>
      </c>
      <c r="R45" s="411">
        <v>2699</v>
      </c>
      <c r="S45" s="93">
        <v>2700</v>
      </c>
      <c r="T45" s="416">
        <v>2642</v>
      </c>
      <c r="U45" s="219">
        <v>-49</v>
      </c>
      <c r="V45" s="422">
        <v>-1.8154872174879585E-2</v>
      </c>
      <c r="W45" s="96">
        <v>57</v>
      </c>
      <c r="X45" s="428">
        <v>2.1574564723694171E-2</v>
      </c>
      <c r="Y45" s="434">
        <v>5526.6</v>
      </c>
      <c r="Z45" s="220">
        <v>5655.9</v>
      </c>
      <c r="AA45" s="249">
        <v>6020042</v>
      </c>
      <c r="AB45" s="217">
        <v>1</v>
      </c>
      <c r="AC45" s="443">
        <v>1215</v>
      </c>
      <c r="AD45" s="93">
        <v>1211</v>
      </c>
      <c r="AE45" s="411">
        <v>1211</v>
      </c>
      <c r="AF45" s="450">
        <v>1175</v>
      </c>
      <c r="AG45" s="219">
        <v>4</v>
      </c>
      <c r="AH45" s="422">
        <v>3.3030553261767133E-3</v>
      </c>
      <c r="AI45" s="93">
        <v>36</v>
      </c>
      <c r="AJ45" s="221">
        <v>3.0638297872340424E-2</v>
      </c>
      <c r="AK45" s="443">
        <v>1037</v>
      </c>
      <c r="AL45" s="93">
        <v>1018</v>
      </c>
      <c r="AM45" s="411">
        <v>1018</v>
      </c>
      <c r="AN45" s="462">
        <v>1056</v>
      </c>
      <c r="AO45" s="222">
        <v>19</v>
      </c>
      <c r="AP45" s="422">
        <v>1.8664047151277015E-2</v>
      </c>
      <c r="AQ45" s="96">
        <v>-38</v>
      </c>
      <c r="AR45" s="428">
        <v>-3.5984848484848488E-2</v>
      </c>
      <c r="AS45" s="223">
        <v>21.604166666666668</v>
      </c>
      <c r="AT45" s="98">
        <v>21.208333333333332</v>
      </c>
      <c r="AU45" s="405">
        <v>695</v>
      </c>
      <c r="AV45" s="218">
        <v>410</v>
      </c>
      <c r="AW45" s="218">
        <v>70</v>
      </c>
      <c r="AX45" s="96">
        <v>480</v>
      </c>
      <c r="AY45" s="97">
        <v>0.69064748201438853</v>
      </c>
      <c r="AZ45" s="99">
        <v>0.82317935877757875</v>
      </c>
      <c r="BA45" s="218">
        <v>155</v>
      </c>
      <c r="BB45" s="97">
        <v>0.22302158273381295</v>
      </c>
      <c r="BC45" s="99">
        <v>2.6550188420692016</v>
      </c>
      <c r="BD45" s="218">
        <v>50</v>
      </c>
      <c r="BE45" s="218">
        <v>0</v>
      </c>
      <c r="BF45" s="96">
        <v>50</v>
      </c>
      <c r="BG45" s="97">
        <v>7.1942446043165464E-2</v>
      </c>
      <c r="BH45" s="99">
        <v>1.2599377590747016</v>
      </c>
      <c r="BI45" s="224">
        <v>0</v>
      </c>
      <c r="BJ45" s="268" t="s">
        <v>6</v>
      </c>
      <c r="BK45" s="89" t="s">
        <v>6</v>
      </c>
      <c r="BL45" s="225" t="s">
        <v>5</v>
      </c>
      <c r="BN45" s="140" t="s">
        <v>113</v>
      </c>
      <c r="BO45" s="265">
        <v>920</v>
      </c>
      <c r="BP45" s="49">
        <v>495</v>
      </c>
      <c r="BQ45" s="49">
        <v>60</v>
      </c>
      <c r="BR45" s="8">
        <v>555</v>
      </c>
      <c r="BS45" s="9">
        <v>0.60326086956521741</v>
      </c>
      <c r="BT45" s="3">
        <v>0.76243041826465674</v>
      </c>
      <c r="BU45" s="49">
        <v>310</v>
      </c>
      <c r="BV45" s="9">
        <v>0.33695652173913043</v>
      </c>
      <c r="BW45" s="4">
        <v>2.4772025447103094</v>
      </c>
      <c r="BX45" s="49">
        <v>30</v>
      </c>
      <c r="BY45" s="49">
        <v>10</v>
      </c>
      <c r="BZ45" s="8">
        <v>40</v>
      </c>
      <c r="CA45" s="9">
        <v>4.3478260869565216E-2</v>
      </c>
      <c r="CB45" s="4">
        <v>0.69579689966817448</v>
      </c>
      <c r="CC45" s="49">
        <v>10</v>
      </c>
    </row>
    <row r="46" spans="1:81">
      <c r="A46" s="150" t="s">
        <v>687</v>
      </c>
      <c r="B46" s="218" t="s">
        <v>445</v>
      </c>
      <c r="C46" s="90">
        <v>6020043</v>
      </c>
      <c r="D46" s="91"/>
      <c r="E46" s="92"/>
      <c r="F46" s="93"/>
      <c r="G46" s="93"/>
      <c r="H46" s="94"/>
      <c r="I46" s="257">
        <v>466020043</v>
      </c>
      <c r="J46" s="218">
        <v>1.28</v>
      </c>
      <c r="K46" s="399">
        <v>128</v>
      </c>
      <c r="L46" s="91">
        <v>1.26</v>
      </c>
      <c r="M46" s="95">
        <v>126</v>
      </c>
      <c r="N46" s="249">
        <v>6020043</v>
      </c>
      <c r="O46" s="217">
        <v>1</v>
      </c>
      <c r="P46" s="405">
        <v>4551</v>
      </c>
      <c r="Q46" s="93">
        <v>4119</v>
      </c>
      <c r="R46" s="411">
        <v>4119</v>
      </c>
      <c r="S46" s="93">
        <v>4324</v>
      </c>
      <c r="T46" s="416">
        <v>4137</v>
      </c>
      <c r="U46" s="219">
        <v>432</v>
      </c>
      <c r="V46" s="422">
        <v>0.10487982520029134</v>
      </c>
      <c r="W46" s="96">
        <v>-18</v>
      </c>
      <c r="X46" s="428">
        <v>-4.3509789702683103E-3</v>
      </c>
      <c r="Y46" s="434">
        <v>3553.8</v>
      </c>
      <c r="Z46" s="220">
        <v>3259.2</v>
      </c>
      <c r="AA46" s="249">
        <v>6020043</v>
      </c>
      <c r="AB46" s="217">
        <v>1</v>
      </c>
      <c r="AC46" s="443">
        <v>2022</v>
      </c>
      <c r="AD46" s="93">
        <v>2041</v>
      </c>
      <c r="AE46" s="411">
        <v>2041</v>
      </c>
      <c r="AF46" s="450">
        <v>1910</v>
      </c>
      <c r="AG46" s="219">
        <v>-19</v>
      </c>
      <c r="AH46" s="422">
        <v>-9.309162175404213E-3</v>
      </c>
      <c r="AI46" s="93">
        <v>131</v>
      </c>
      <c r="AJ46" s="221">
        <v>6.8586387434554974E-2</v>
      </c>
      <c r="AK46" s="443">
        <v>1712</v>
      </c>
      <c r="AL46" s="93">
        <v>1613</v>
      </c>
      <c r="AM46" s="411">
        <v>1613</v>
      </c>
      <c r="AN46" s="462">
        <v>1708</v>
      </c>
      <c r="AO46" s="222">
        <v>99</v>
      </c>
      <c r="AP46" s="422">
        <v>6.1376317420954743E-2</v>
      </c>
      <c r="AQ46" s="96">
        <v>-95</v>
      </c>
      <c r="AR46" s="428">
        <v>-5.5620608899297423E-2</v>
      </c>
      <c r="AS46" s="223">
        <v>13.375</v>
      </c>
      <c r="AT46" s="98">
        <v>12.801587301587302</v>
      </c>
      <c r="AU46" s="405">
        <v>1125</v>
      </c>
      <c r="AV46" s="218">
        <v>640</v>
      </c>
      <c r="AW46" s="218">
        <v>155</v>
      </c>
      <c r="AX46" s="96">
        <v>795</v>
      </c>
      <c r="AY46" s="97">
        <v>0.70666666666666667</v>
      </c>
      <c r="AZ46" s="99">
        <v>0.84227254668255869</v>
      </c>
      <c r="BA46" s="218">
        <v>180</v>
      </c>
      <c r="BB46" s="97">
        <v>0.16</v>
      </c>
      <c r="BC46" s="99">
        <v>1.9047619047619047</v>
      </c>
      <c r="BD46" s="218">
        <v>65</v>
      </c>
      <c r="BE46" s="218">
        <v>30</v>
      </c>
      <c r="BF46" s="96">
        <v>95</v>
      </c>
      <c r="BG46" s="97">
        <v>8.4444444444444447E-2</v>
      </c>
      <c r="BH46" s="99">
        <v>1.4788869429850167</v>
      </c>
      <c r="BI46" s="224">
        <v>60</v>
      </c>
      <c r="BJ46" s="268" t="s">
        <v>6</v>
      </c>
      <c r="BK46" s="89" t="s">
        <v>6</v>
      </c>
      <c r="BL46" s="225" t="s">
        <v>5</v>
      </c>
      <c r="BN46" s="140" t="s">
        <v>78</v>
      </c>
      <c r="BO46" s="265">
        <v>1195</v>
      </c>
      <c r="BP46" s="49">
        <v>640</v>
      </c>
      <c r="BQ46" s="49">
        <v>160</v>
      </c>
      <c r="BR46" s="8">
        <v>800</v>
      </c>
      <c r="BS46" s="9">
        <v>0.66945606694560666</v>
      </c>
      <c r="BT46" s="3">
        <v>0.8460911272083943</v>
      </c>
      <c r="BU46" s="49">
        <v>340</v>
      </c>
      <c r="BV46" s="9">
        <v>0.28451882845188287</v>
      </c>
      <c r="BW46" s="4">
        <v>2.0916964664202586</v>
      </c>
      <c r="BX46" s="49">
        <v>10</v>
      </c>
      <c r="BY46" s="49">
        <v>30</v>
      </c>
      <c r="BZ46" s="8">
        <v>40</v>
      </c>
      <c r="CA46" s="9">
        <v>3.3472803347280332E-2</v>
      </c>
      <c r="CB46" s="4">
        <v>0.53567627422152342</v>
      </c>
      <c r="CC46" s="49">
        <v>15</v>
      </c>
    </row>
    <row r="47" spans="1:81">
      <c r="A47" s="149" t="s">
        <v>688</v>
      </c>
      <c r="B47" s="228" t="s">
        <v>446</v>
      </c>
      <c r="C47" s="77">
        <v>6020044</v>
      </c>
      <c r="D47" s="78"/>
      <c r="E47" s="79"/>
      <c r="F47" s="80"/>
      <c r="G47" s="80"/>
      <c r="H47" s="81"/>
      <c r="I47" s="258">
        <v>466020044</v>
      </c>
      <c r="J47" s="228">
        <v>1.02</v>
      </c>
      <c r="K47" s="398">
        <v>102</v>
      </c>
      <c r="L47" s="78">
        <v>1.01</v>
      </c>
      <c r="M47" s="82">
        <v>101</v>
      </c>
      <c r="N47" s="239">
        <v>6020044</v>
      </c>
      <c r="O47" s="227">
        <v>1</v>
      </c>
      <c r="P47" s="404">
        <v>2732</v>
      </c>
      <c r="Q47" s="80">
        <v>2751</v>
      </c>
      <c r="R47" s="410">
        <v>2751</v>
      </c>
      <c r="S47" s="80">
        <v>2660</v>
      </c>
      <c r="T47" s="415">
        <v>2402</v>
      </c>
      <c r="U47" s="229">
        <v>-19</v>
      </c>
      <c r="V47" s="421">
        <v>-6.9065794256633955E-3</v>
      </c>
      <c r="W47" s="83">
        <v>349</v>
      </c>
      <c r="X47" s="427">
        <v>0.14529558701082432</v>
      </c>
      <c r="Y47" s="433">
        <v>2690.6</v>
      </c>
      <c r="Z47" s="230">
        <v>2727.8</v>
      </c>
      <c r="AA47" s="239">
        <v>6020044</v>
      </c>
      <c r="AB47" s="227">
        <v>1</v>
      </c>
      <c r="AC47" s="442">
        <v>1094</v>
      </c>
      <c r="AD47" s="80">
        <v>1080</v>
      </c>
      <c r="AE47" s="410">
        <v>1080</v>
      </c>
      <c r="AF47" s="449">
        <v>1054</v>
      </c>
      <c r="AG47" s="229">
        <v>14</v>
      </c>
      <c r="AH47" s="421">
        <v>1.2962962962962963E-2</v>
      </c>
      <c r="AI47" s="80">
        <v>26</v>
      </c>
      <c r="AJ47" s="231">
        <v>2.4667931688804556E-2</v>
      </c>
      <c r="AK47" s="442">
        <v>1016</v>
      </c>
      <c r="AL47" s="80">
        <v>990</v>
      </c>
      <c r="AM47" s="410">
        <v>990</v>
      </c>
      <c r="AN47" s="461">
        <v>965</v>
      </c>
      <c r="AO47" s="232">
        <v>26</v>
      </c>
      <c r="AP47" s="421">
        <v>2.6262626262626262E-2</v>
      </c>
      <c r="AQ47" s="83">
        <v>25</v>
      </c>
      <c r="AR47" s="427">
        <v>2.5906735751295335E-2</v>
      </c>
      <c r="AS47" s="233">
        <v>9.9607843137254903</v>
      </c>
      <c r="AT47" s="85">
        <v>9.8019801980198018</v>
      </c>
      <c r="AU47" s="404">
        <v>930</v>
      </c>
      <c r="AV47" s="228">
        <v>605</v>
      </c>
      <c r="AW47" s="228">
        <v>180</v>
      </c>
      <c r="AX47" s="83">
        <v>785</v>
      </c>
      <c r="AY47" s="84">
        <v>0.84408602150537637</v>
      </c>
      <c r="AZ47" s="86">
        <v>1.006062004178041</v>
      </c>
      <c r="BA47" s="228">
        <v>85</v>
      </c>
      <c r="BB47" s="84">
        <v>9.1397849462365593E-2</v>
      </c>
      <c r="BC47" s="86">
        <v>1.0880696364567333</v>
      </c>
      <c r="BD47" s="228">
        <v>25</v>
      </c>
      <c r="BE47" s="228">
        <v>30</v>
      </c>
      <c r="BF47" s="83">
        <v>55</v>
      </c>
      <c r="BG47" s="84">
        <v>5.9139784946236562E-2</v>
      </c>
      <c r="BH47" s="86">
        <v>1.0357230288307628</v>
      </c>
      <c r="BI47" s="234">
        <v>0</v>
      </c>
      <c r="BJ47" s="88" t="s">
        <v>7</v>
      </c>
      <c r="BK47" s="76" t="s">
        <v>7</v>
      </c>
      <c r="BL47" s="216" t="s">
        <v>7</v>
      </c>
      <c r="BN47" s="140"/>
      <c r="BO47" s="265">
        <v>1150</v>
      </c>
      <c r="BP47" s="49">
        <v>695</v>
      </c>
      <c r="BQ47" s="49">
        <v>140</v>
      </c>
      <c r="BR47" s="8">
        <v>835</v>
      </c>
      <c r="BS47" s="9">
        <v>0.72608695652173916</v>
      </c>
      <c r="BT47" s="3">
        <v>0.91766399892034367</v>
      </c>
      <c r="BU47" s="49">
        <v>230</v>
      </c>
      <c r="BV47" s="9">
        <v>0.2</v>
      </c>
      <c r="BW47" s="4">
        <v>1.4703395749248289</v>
      </c>
      <c r="BX47" s="49">
        <v>50</v>
      </c>
      <c r="BY47" s="49">
        <v>20</v>
      </c>
      <c r="BZ47" s="8">
        <v>70</v>
      </c>
      <c r="CA47" s="9">
        <v>6.0869565217391307E-2</v>
      </c>
      <c r="CB47" s="4">
        <v>0.97411565953544432</v>
      </c>
      <c r="CC47" s="49">
        <v>15</v>
      </c>
    </row>
    <row r="48" spans="1:81">
      <c r="A48" s="150" t="s">
        <v>689</v>
      </c>
      <c r="B48" s="218" t="s">
        <v>447</v>
      </c>
      <c r="C48" s="90">
        <v>6020045</v>
      </c>
      <c r="D48" s="91"/>
      <c r="E48" s="92"/>
      <c r="F48" s="93"/>
      <c r="G48" s="93"/>
      <c r="H48" s="94"/>
      <c r="I48" s="257">
        <v>466020045</v>
      </c>
      <c r="J48" s="218">
        <v>1.04</v>
      </c>
      <c r="K48" s="399">
        <v>104</v>
      </c>
      <c r="L48" s="91">
        <v>1.05</v>
      </c>
      <c r="M48" s="95">
        <v>105</v>
      </c>
      <c r="N48" s="249">
        <v>6020045</v>
      </c>
      <c r="O48" s="217">
        <v>1</v>
      </c>
      <c r="P48" s="405">
        <v>6438</v>
      </c>
      <c r="Q48" s="93">
        <v>6274</v>
      </c>
      <c r="R48" s="411">
        <v>6274</v>
      </c>
      <c r="S48" s="93">
        <v>6144</v>
      </c>
      <c r="T48" s="416">
        <v>5879</v>
      </c>
      <c r="U48" s="219">
        <v>164</v>
      </c>
      <c r="V48" s="422">
        <v>2.6139623844437361E-2</v>
      </c>
      <c r="W48" s="96">
        <v>395</v>
      </c>
      <c r="X48" s="428">
        <v>6.71882973294778E-2</v>
      </c>
      <c r="Y48" s="434">
        <v>6169.6</v>
      </c>
      <c r="Z48" s="220">
        <v>5967.3</v>
      </c>
      <c r="AA48" s="249">
        <v>6020045</v>
      </c>
      <c r="AB48" s="217">
        <v>1</v>
      </c>
      <c r="AC48" s="443">
        <v>2504</v>
      </c>
      <c r="AD48" s="93">
        <v>2481</v>
      </c>
      <c r="AE48" s="411">
        <v>2481</v>
      </c>
      <c r="AF48" s="450">
        <v>2395</v>
      </c>
      <c r="AG48" s="219">
        <v>23</v>
      </c>
      <c r="AH48" s="422">
        <v>9.2704554615074559E-3</v>
      </c>
      <c r="AI48" s="93">
        <v>86</v>
      </c>
      <c r="AJ48" s="221">
        <v>3.5908141962421709E-2</v>
      </c>
      <c r="AK48" s="443">
        <v>2328</v>
      </c>
      <c r="AL48" s="93">
        <v>2179</v>
      </c>
      <c r="AM48" s="411">
        <v>2179</v>
      </c>
      <c r="AN48" s="462">
        <v>2225</v>
      </c>
      <c r="AO48" s="222">
        <v>149</v>
      </c>
      <c r="AP48" s="422">
        <v>6.8379990821477749E-2</v>
      </c>
      <c r="AQ48" s="96">
        <v>-46</v>
      </c>
      <c r="AR48" s="428">
        <v>-2.0674157303370785E-2</v>
      </c>
      <c r="AS48" s="223">
        <v>22.384615384615383</v>
      </c>
      <c r="AT48" s="98">
        <v>20.752380952380953</v>
      </c>
      <c r="AU48" s="405">
        <v>2485</v>
      </c>
      <c r="AV48" s="218">
        <v>1570</v>
      </c>
      <c r="AW48" s="218">
        <v>455</v>
      </c>
      <c r="AX48" s="96">
        <v>2025</v>
      </c>
      <c r="AY48" s="97">
        <v>0.81488933601609659</v>
      </c>
      <c r="AZ48" s="99">
        <v>0.97126261742085418</v>
      </c>
      <c r="BA48" s="218">
        <v>340</v>
      </c>
      <c r="BB48" s="97">
        <v>0.13682092555331993</v>
      </c>
      <c r="BC48" s="99">
        <v>1.6288205423014277</v>
      </c>
      <c r="BD48" s="218">
        <v>65</v>
      </c>
      <c r="BE48" s="218">
        <v>20</v>
      </c>
      <c r="BF48" s="96">
        <v>85</v>
      </c>
      <c r="BG48" s="97">
        <v>3.4205231388329982E-2</v>
      </c>
      <c r="BH48" s="99">
        <v>0.59904082991821339</v>
      </c>
      <c r="BI48" s="224">
        <v>35</v>
      </c>
      <c r="BJ48" s="268" t="s">
        <v>6</v>
      </c>
      <c r="BK48" s="89" t="s">
        <v>6</v>
      </c>
      <c r="BL48" s="226" t="s">
        <v>6</v>
      </c>
      <c r="BN48" s="140" t="s">
        <v>113</v>
      </c>
      <c r="BO48" s="265">
        <v>2410</v>
      </c>
      <c r="BP48" s="49">
        <v>1430</v>
      </c>
      <c r="BQ48" s="49">
        <v>295</v>
      </c>
      <c r="BR48" s="8">
        <v>1725</v>
      </c>
      <c r="BS48" s="9">
        <v>0.71576763485477179</v>
      </c>
      <c r="BT48" s="3">
        <v>0.90462193845913064</v>
      </c>
      <c r="BU48" s="49">
        <v>560</v>
      </c>
      <c r="BV48" s="9">
        <v>0.23236514522821577</v>
      </c>
      <c r="BW48" s="4">
        <v>1.7082783443110046</v>
      </c>
      <c r="BX48" s="49">
        <v>80</v>
      </c>
      <c r="BY48" s="49">
        <v>25</v>
      </c>
      <c r="BZ48" s="8">
        <v>105</v>
      </c>
      <c r="CA48" s="9">
        <v>4.3568464730290454E-2</v>
      </c>
      <c r="CB48" s="4">
        <v>0.69724046170068099</v>
      </c>
      <c r="CC48" s="49">
        <v>25</v>
      </c>
    </row>
    <row r="49" spans="1:81">
      <c r="A49" s="149" t="s">
        <v>690</v>
      </c>
      <c r="B49" s="228" t="s">
        <v>448</v>
      </c>
      <c r="C49" s="77">
        <v>6020046</v>
      </c>
      <c r="D49" s="78"/>
      <c r="E49" s="79"/>
      <c r="F49" s="80"/>
      <c r="G49" s="80"/>
      <c r="H49" s="81"/>
      <c r="I49" s="258">
        <v>466020046</v>
      </c>
      <c r="J49" s="228">
        <v>0.51</v>
      </c>
      <c r="K49" s="398">
        <v>51</v>
      </c>
      <c r="L49" s="78">
        <v>0.5</v>
      </c>
      <c r="M49" s="82">
        <v>50</v>
      </c>
      <c r="N49" s="239">
        <v>6020046</v>
      </c>
      <c r="O49" s="227">
        <v>1</v>
      </c>
      <c r="P49" s="404">
        <v>2486</v>
      </c>
      <c r="Q49" s="80">
        <v>2558</v>
      </c>
      <c r="R49" s="410">
        <v>2558</v>
      </c>
      <c r="S49" s="80">
        <v>2578</v>
      </c>
      <c r="T49" s="415">
        <v>2415</v>
      </c>
      <c r="U49" s="229">
        <v>-72</v>
      </c>
      <c r="V49" s="421">
        <v>-2.8146989835809225E-2</v>
      </c>
      <c r="W49" s="83">
        <v>143</v>
      </c>
      <c r="X49" s="427">
        <v>5.9213250517598341E-2</v>
      </c>
      <c r="Y49" s="433">
        <v>4869.7</v>
      </c>
      <c r="Z49" s="230">
        <v>5095.6000000000004</v>
      </c>
      <c r="AA49" s="239">
        <v>6020046</v>
      </c>
      <c r="AB49" s="227">
        <v>1</v>
      </c>
      <c r="AC49" s="442">
        <v>1035</v>
      </c>
      <c r="AD49" s="80">
        <v>1056</v>
      </c>
      <c r="AE49" s="410">
        <v>1056</v>
      </c>
      <c r="AF49" s="449">
        <v>1047</v>
      </c>
      <c r="AG49" s="229">
        <v>-21</v>
      </c>
      <c r="AH49" s="421">
        <v>-1.9886363636363636E-2</v>
      </c>
      <c r="AI49" s="80">
        <v>9</v>
      </c>
      <c r="AJ49" s="231">
        <v>8.5959885386819486E-3</v>
      </c>
      <c r="AK49" s="442">
        <v>973</v>
      </c>
      <c r="AL49" s="80">
        <v>973</v>
      </c>
      <c r="AM49" s="410">
        <v>973</v>
      </c>
      <c r="AN49" s="461">
        <v>989</v>
      </c>
      <c r="AO49" s="232">
        <v>0</v>
      </c>
      <c r="AP49" s="421">
        <v>0</v>
      </c>
      <c r="AQ49" s="83">
        <v>-16</v>
      </c>
      <c r="AR49" s="427">
        <v>-1.6177957532861477E-2</v>
      </c>
      <c r="AS49" s="233">
        <v>19.078431372549019</v>
      </c>
      <c r="AT49" s="85">
        <v>19.46</v>
      </c>
      <c r="AU49" s="404">
        <v>1070</v>
      </c>
      <c r="AV49" s="228">
        <v>755</v>
      </c>
      <c r="AW49" s="228">
        <v>90</v>
      </c>
      <c r="AX49" s="83">
        <v>845</v>
      </c>
      <c r="AY49" s="84">
        <v>0.78971962616822433</v>
      </c>
      <c r="AZ49" s="86">
        <v>0.94126296325175729</v>
      </c>
      <c r="BA49" s="228">
        <v>175</v>
      </c>
      <c r="BB49" s="84">
        <v>0.16355140186915887</v>
      </c>
      <c r="BC49" s="86">
        <v>1.9470404984423673</v>
      </c>
      <c r="BD49" s="228">
        <v>25</v>
      </c>
      <c r="BE49" s="228">
        <v>0</v>
      </c>
      <c r="BF49" s="83">
        <v>25</v>
      </c>
      <c r="BG49" s="84">
        <v>2.336448598130841E-2</v>
      </c>
      <c r="BH49" s="86">
        <v>0.40918539371818585</v>
      </c>
      <c r="BI49" s="234">
        <v>15</v>
      </c>
      <c r="BJ49" s="88" t="s">
        <v>7</v>
      </c>
      <c r="BK49" s="76" t="s">
        <v>7</v>
      </c>
      <c r="BL49" s="226" t="s">
        <v>6</v>
      </c>
      <c r="BM49" t="s">
        <v>387</v>
      </c>
      <c r="BN49" s="140" t="s">
        <v>113</v>
      </c>
      <c r="BO49" s="265">
        <v>1150</v>
      </c>
      <c r="BP49" s="49">
        <v>695</v>
      </c>
      <c r="BQ49" s="49">
        <v>135</v>
      </c>
      <c r="BR49" s="8">
        <v>830</v>
      </c>
      <c r="BS49" s="9">
        <v>0.72173913043478266</v>
      </c>
      <c r="BT49" s="3">
        <v>0.91216900491483266</v>
      </c>
      <c r="BU49" s="49">
        <v>230</v>
      </c>
      <c r="BV49" s="9">
        <v>0.2</v>
      </c>
      <c r="BW49" s="4">
        <v>1.4703395749248289</v>
      </c>
      <c r="BX49" s="49">
        <v>65</v>
      </c>
      <c r="BY49" s="49">
        <v>15</v>
      </c>
      <c r="BZ49" s="8">
        <v>80</v>
      </c>
      <c r="CA49" s="9">
        <v>6.9565217391304349E-2</v>
      </c>
      <c r="CB49" s="4">
        <v>1.1132750394690791</v>
      </c>
      <c r="CC49" s="49">
        <v>10</v>
      </c>
    </row>
    <row r="50" spans="1:81">
      <c r="A50" s="149" t="s">
        <v>691</v>
      </c>
      <c r="B50" s="228" t="s">
        <v>449</v>
      </c>
      <c r="C50" s="77">
        <v>6020047</v>
      </c>
      <c r="D50" s="78"/>
      <c r="E50" s="79"/>
      <c r="F50" s="80"/>
      <c r="G50" s="80"/>
      <c r="H50" s="81"/>
      <c r="I50" s="258">
        <v>466020047</v>
      </c>
      <c r="J50" s="228">
        <v>1.1000000000000001</v>
      </c>
      <c r="K50" s="398">
        <v>110.00000000000001</v>
      </c>
      <c r="L50" s="78">
        <v>1.1000000000000001</v>
      </c>
      <c r="M50" s="82">
        <v>110.00000000000001</v>
      </c>
      <c r="N50" s="239">
        <v>6020047</v>
      </c>
      <c r="O50" s="227">
        <v>1</v>
      </c>
      <c r="P50" s="404">
        <v>4799</v>
      </c>
      <c r="Q50" s="80">
        <v>4779</v>
      </c>
      <c r="R50" s="410">
        <v>4779</v>
      </c>
      <c r="S50" s="80">
        <v>4590</v>
      </c>
      <c r="T50" s="415">
        <v>4497</v>
      </c>
      <c r="U50" s="229">
        <v>20</v>
      </c>
      <c r="V50" s="421">
        <v>4.1849759363883658E-3</v>
      </c>
      <c r="W50" s="83">
        <v>282</v>
      </c>
      <c r="X50" s="427">
        <v>6.2708472314876584E-2</v>
      </c>
      <c r="Y50" s="433">
        <v>4353.6000000000004</v>
      </c>
      <c r="Z50" s="230">
        <v>4335.1000000000004</v>
      </c>
      <c r="AA50" s="239">
        <v>6020047</v>
      </c>
      <c r="AB50" s="227">
        <v>1</v>
      </c>
      <c r="AC50" s="442">
        <v>1914</v>
      </c>
      <c r="AD50" s="80">
        <v>1913</v>
      </c>
      <c r="AE50" s="410">
        <v>1913</v>
      </c>
      <c r="AF50" s="449">
        <v>1882</v>
      </c>
      <c r="AG50" s="229">
        <v>1</v>
      </c>
      <c r="AH50" s="421">
        <v>5.2273915316257186E-4</v>
      </c>
      <c r="AI50" s="80">
        <v>31</v>
      </c>
      <c r="AJ50" s="231">
        <v>1.647183846971307E-2</v>
      </c>
      <c r="AK50" s="442">
        <v>1815</v>
      </c>
      <c r="AL50" s="80">
        <v>1824</v>
      </c>
      <c r="AM50" s="410">
        <v>1824</v>
      </c>
      <c r="AN50" s="461">
        <v>1815</v>
      </c>
      <c r="AO50" s="232">
        <v>-9</v>
      </c>
      <c r="AP50" s="421">
        <v>-4.9342105263157892E-3</v>
      </c>
      <c r="AQ50" s="83">
        <v>9</v>
      </c>
      <c r="AR50" s="427">
        <v>4.9586776859504135E-3</v>
      </c>
      <c r="AS50" s="233">
        <v>16.499999999999996</v>
      </c>
      <c r="AT50" s="85">
        <v>16.581818181818178</v>
      </c>
      <c r="AU50" s="404">
        <v>2115</v>
      </c>
      <c r="AV50" s="228">
        <v>1570</v>
      </c>
      <c r="AW50" s="228">
        <v>250</v>
      </c>
      <c r="AX50" s="83">
        <v>1820</v>
      </c>
      <c r="AY50" s="84">
        <v>0.86052009456264777</v>
      </c>
      <c r="AZ50" s="86">
        <v>1.0256496955454681</v>
      </c>
      <c r="BA50" s="228">
        <v>190</v>
      </c>
      <c r="BB50" s="84">
        <v>8.9834515366430265E-2</v>
      </c>
      <c r="BC50" s="86">
        <v>1.0694585162670269</v>
      </c>
      <c r="BD50" s="228">
        <v>50</v>
      </c>
      <c r="BE50" s="228">
        <v>10</v>
      </c>
      <c r="BF50" s="83">
        <v>60</v>
      </c>
      <c r="BG50" s="84">
        <v>2.8368794326241134E-2</v>
      </c>
      <c r="BH50" s="86">
        <v>0.49682652059966964</v>
      </c>
      <c r="BI50" s="234">
        <v>40</v>
      </c>
      <c r="BJ50" s="88" t="s">
        <v>7</v>
      </c>
      <c r="BK50" s="76" t="s">
        <v>7</v>
      </c>
      <c r="BL50" s="216" t="s">
        <v>7</v>
      </c>
      <c r="BN50" s="140"/>
      <c r="BO50" s="265">
        <v>2425</v>
      </c>
      <c r="BP50" s="49">
        <v>1675</v>
      </c>
      <c r="BQ50" s="49">
        <v>240</v>
      </c>
      <c r="BR50" s="8">
        <v>1915</v>
      </c>
      <c r="BS50" s="9">
        <v>0.78969072164948451</v>
      </c>
      <c r="BT50" s="3">
        <v>0.99804952978446893</v>
      </c>
      <c r="BU50" s="49">
        <v>420</v>
      </c>
      <c r="BV50" s="9">
        <v>0.17319587628865979</v>
      </c>
      <c r="BW50" s="4">
        <v>1.2732837556050063</v>
      </c>
      <c r="BX50" s="49">
        <v>30</v>
      </c>
      <c r="BY50" s="49">
        <v>35</v>
      </c>
      <c r="BZ50" s="8">
        <v>65</v>
      </c>
      <c r="CA50" s="9">
        <v>2.6804123711340205E-2</v>
      </c>
      <c r="CB50" s="4">
        <v>0.42895520206347248</v>
      </c>
      <c r="CC50" s="49">
        <v>30</v>
      </c>
    </row>
    <row r="51" spans="1:81">
      <c r="A51" s="149" t="s">
        <v>692</v>
      </c>
      <c r="B51" s="228" t="s">
        <v>450</v>
      </c>
      <c r="C51" s="77">
        <v>6020048</v>
      </c>
      <c r="D51" s="78"/>
      <c r="E51" s="79"/>
      <c r="F51" s="80"/>
      <c r="G51" s="80"/>
      <c r="H51" s="81"/>
      <c r="I51" s="258">
        <v>466020048</v>
      </c>
      <c r="J51" s="228">
        <v>1.07</v>
      </c>
      <c r="K51" s="398">
        <v>107</v>
      </c>
      <c r="L51" s="78">
        <v>1.0900000000000001</v>
      </c>
      <c r="M51" s="82">
        <v>109.00000000000001</v>
      </c>
      <c r="N51" s="239">
        <v>6020048</v>
      </c>
      <c r="O51" s="227">
        <v>1</v>
      </c>
      <c r="P51" s="404">
        <v>5374</v>
      </c>
      <c r="Q51" s="80">
        <v>5277</v>
      </c>
      <c r="R51" s="410">
        <v>5277</v>
      </c>
      <c r="S51" s="80">
        <v>5034</v>
      </c>
      <c r="T51" s="415">
        <v>4546</v>
      </c>
      <c r="U51" s="229">
        <v>97</v>
      </c>
      <c r="V51" s="421">
        <v>1.8381656244078073E-2</v>
      </c>
      <c r="W51" s="83">
        <v>731</v>
      </c>
      <c r="X51" s="427">
        <v>0.16080070391553014</v>
      </c>
      <c r="Y51" s="433">
        <v>5002.8</v>
      </c>
      <c r="Z51" s="230">
        <v>4848.3999999999996</v>
      </c>
      <c r="AA51" s="239">
        <v>6020048</v>
      </c>
      <c r="AB51" s="227">
        <v>1</v>
      </c>
      <c r="AC51" s="442">
        <v>1925</v>
      </c>
      <c r="AD51" s="80">
        <v>1912</v>
      </c>
      <c r="AE51" s="410">
        <v>1912</v>
      </c>
      <c r="AF51" s="451">
        <v>1902</v>
      </c>
      <c r="AG51" s="229">
        <v>13</v>
      </c>
      <c r="AH51" s="421">
        <v>6.7991631799163184E-3</v>
      </c>
      <c r="AI51" s="80">
        <v>10</v>
      </c>
      <c r="AJ51" s="231">
        <v>5.2576235541535229E-3</v>
      </c>
      <c r="AK51" s="442">
        <v>1847</v>
      </c>
      <c r="AL51" s="80">
        <v>1842</v>
      </c>
      <c r="AM51" s="410">
        <v>1842</v>
      </c>
      <c r="AN51" s="463">
        <v>1817</v>
      </c>
      <c r="AO51" s="232">
        <v>5</v>
      </c>
      <c r="AP51" s="421">
        <v>2.7144408251900108E-3</v>
      </c>
      <c r="AQ51" s="83">
        <v>25</v>
      </c>
      <c r="AR51" s="427">
        <v>1.3758943313153549E-2</v>
      </c>
      <c r="AS51" s="233">
        <v>17.261682242990656</v>
      </c>
      <c r="AT51" s="85">
        <v>16.899082568807337</v>
      </c>
      <c r="AU51" s="404">
        <v>2505</v>
      </c>
      <c r="AV51" s="228">
        <v>1690</v>
      </c>
      <c r="AW51" s="228">
        <v>505</v>
      </c>
      <c r="AX51" s="83">
        <v>2195</v>
      </c>
      <c r="AY51" s="84">
        <v>0.87624750499001991</v>
      </c>
      <c r="AZ51" s="86">
        <v>1.0443951191776162</v>
      </c>
      <c r="BA51" s="228">
        <v>230</v>
      </c>
      <c r="BB51" s="84">
        <v>9.1816367265469059E-2</v>
      </c>
      <c r="BC51" s="86">
        <v>1.0930519912555841</v>
      </c>
      <c r="BD51" s="228">
        <v>35</v>
      </c>
      <c r="BE51" s="228">
        <v>10</v>
      </c>
      <c r="BF51" s="83">
        <v>45</v>
      </c>
      <c r="BG51" s="84">
        <v>1.7964071856287425E-2</v>
      </c>
      <c r="BH51" s="86">
        <v>0.31460721289470095</v>
      </c>
      <c r="BI51" s="234">
        <v>35</v>
      </c>
      <c r="BJ51" s="88" t="s">
        <v>7</v>
      </c>
      <c r="BK51" s="76" t="s">
        <v>7</v>
      </c>
      <c r="BL51" s="216" t="s">
        <v>7</v>
      </c>
      <c r="BN51" s="140"/>
      <c r="BO51" s="265">
        <v>2705</v>
      </c>
      <c r="BP51" s="49">
        <v>1775</v>
      </c>
      <c r="BQ51" s="49">
        <v>340</v>
      </c>
      <c r="BR51" s="8">
        <v>2115</v>
      </c>
      <c r="BS51" s="9">
        <v>0.78188539741219965</v>
      </c>
      <c r="BT51" s="3">
        <v>0.98818478150863043</v>
      </c>
      <c r="BU51" s="49">
        <v>505</v>
      </c>
      <c r="BV51" s="9">
        <v>0.1866913123844732</v>
      </c>
      <c r="BW51" s="4">
        <v>1.3724981244677239</v>
      </c>
      <c r="BX51" s="49">
        <v>35</v>
      </c>
      <c r="BY51" s="49">
        <v>15</v>
      </c>
      <c r="BZ51" s="8">
        <v>50</v>
      </c>
      <c r="CA51" s="9">
        <v>1.8484288354898338E-2</v>
      </c>
      <c r="CB51" s="4">
        <v>0.29581014218794849</v>
      </c>
      <c r="CC51" s="49">
        <v>40</v>
      </c>
    </row>
    <row r="52" spans="1:81">
      <c r="A52" s="149" t="s">
        <v>693</v>
      </c>
      <c r="B52" s="228" t="s">
        <v>451</v>
      </c>
      <c r="C52" s="77">
        <v>6020049</v>
      </c>
      <c r="D52" s="78"/>
      <c r="E52" s="79"/>
      <c r="F52" s="80"/>
      <c r="G52" s="80"/>
      <c r="H52" s="81"/>
      <c r="I52" s="258">
        <v>466020049</v>
      </c>
      <c r="J52" s="228">
        <v>0.96</v>
      </c>
      <c r="K52" s="398">
        <v>96</v>
      </c>
      <c r="L52" s="78">
        <v>0.96</v>
      </c>
      <c r="M52" s="82">
        <v>96</v>
      </c>
      <c r="N52" s="239">
        <v>6020049</v>
      </c>
      <c r="O52" s="227">
        <v>1</v>
      </c>
      <c r="P52" s="404">
        <v>3212</v>
      </c>
      <c r="Q52" s="80">
        <v>3093</v>
      </c>
      <c r="R52" s="410">
        <v>3093</v>
      </c>
      <c r="S52" s="80">
        <v>2887</v>
      </c>
      <c r="T52" s="415">
        <v>2602</v>
      </c>
      <c r="U52" s="229">
        <v>119</v>
      </c>
      <c r="V52" s="421">
        <v>3.8473973488522467E-2</v>
      </c>
      <c r="W52" s="83">
        <v>491</v>
      </c>
      <c r="X52" s="427">
        <v>0.18870099923136049</v>
      </c>
      <c r="Y52" s="433">
        <v>3354.2</v>
      </c>
      <c r="Z52" s="230">
        <v>3210.2</v>
      </c>
      <c r="AA52" s="239">
        <v>6020049</v>
      </c>
      <c r="AB52" s="227">
        <v>1</v>
      </c>
      <c r="AC52" s="442">
        <v>1079</v>
      </c>
      <c r="AD52" s="80">
        <v>1081</v>
      </c>
      <c r="AE52" s="410">
        <v>1081</v>
      </c>
      <c r="AF52" s="451">
        <v>1079</v>
      </c>
      <c r="AG52" s="229">
        <v>-2</v>
      </c>
      <c r="AH52" s="421">
        <v>-1.8501387604070306E-3</v>
      </c>
      <c r="AI52" s="80">
        <v>2</v>
      </c>
      <c r="AJ52" s="231">
        <v>1.8535681186283596E-3</v>
      </c>
      <c r="AK52" s="442">
        <v>1063</v>
      </c>
      <c r="AL52" s="80">
        <v>1067</v>
      </c>
      <c r="AM52" s="410">
        <v>1067</v>
      </c>
      <c r="AN52" s="463">
        <v>1063</v>
      </c>
      <c r="AO52" s="232">
        <v>-4</v>
      </c>
      <c r="AP52" s="421">
        <v>-3.7488284910965324E-3</v>
      </c>
      <c r="AQ52" s="83">
        <v>4</v>
      </c>
      <c r="AR52" s="427">
        <v>3.7629350893697085E-3</v>
      </c>
      <c r="AS52" s="233">
        <v>11.072916666666666</v>
      </c>
      <c r="AT52" s="85">
        <v>11.114583333333334</v>
      </c>
      <c r="AU52" s="404">
        <v>1690</v>
      </c>
      <c r="AV52" s="228">
        <v>1215</v>
      </c>
      <c r="AW52" s="228">
        <v>305</v>
      </c>
      <c r="AX52" s="83">
        <v>1520</v>
      </c>
      <c r="AY52" s="84">
        <v>0.89940828402366868</v>
      </c>
      <c r="AZ52" s="86">
        <v>1.0720003385264227</v>
      </c>
      <c r="BA52" s="228">
        <v>65</v>
      </c>
      <c r="BB52" s="84">
        <v>3.8461538461538464E-2</v>
      </c>
      <c r="BC52" s="86">
        <v>0.45787545787545786</v>
      </c>
      <c r="BD52" s="228">
        <v>45</v>
      </c>
      <c r="BE52" s="228">
        <v>20</v>
      </c>
      <c r="BF52" s="83">
        <v>65</v>
      </c>
      <c r="BG52" s="84">
        <v>3.8461538461538464E-2</v>
      </c>
      <c r="BH52" s="86">
        <v>0.67358210965916754</v>
      </c>
      <c r="BI52" s="234">
        <v>35</v>
      </c>
      <c r="BJ52" s="88" t="s">
        <v>7</v>
      </c>
      <c r="BK52" s="76" t="s">
        <v>7</v>
      </c>
      <c r="BL52" s="216" t="s">
        <v>7</v>
      </c>
      <c r="BN52" s="140"/>
      <c r="BO52" s="265">
        <v>1545</v>
      </c>
      <c r="BP52" s="49">
        <v>1120</v>
      </c>
      <c r="BQ52" s="49">
        <v>195</v>
      </c>
      <c r="BR52" s="8">
        <v>1315</v>
      </c>
      <c r="BS52" s="9">
        <v>0.85113268608414239</v>
      </c>
      <c r="BT52" s="3">
        <v>1.0757028718231805</v>
      </c>
      <c r="BU52" s="49">
        <v>160</v>
      </c>
      <c r="BV52" s="9">
        <v>0.10355987055016182</v>
      </c>
      <c r="BW52" s="4">
        <v>0.76134088021997615</v>
      </c>
      <c r="BX52" s="49">
        <v>65</v>
      </c>
      <c r="BY52" s="49">
        <v>0</v>
      </c>
      <c r="BZ52" s="8">
        <v>65</v>
      </c>
      <c r="CA52" s="9">
        <v>4.2071197411003236E-2</v>
      </c>
      <c r="CB52" s="4">
        <v>0.67327920064978697</v>
      </c>
      <c r="CC52" s="49">
        <v>0</v>
      </c>
    </row>
    <row r="53" spans="1:81">
      <c r="A53" s="149" t="s">
        <v>694</v>
      </c>
      <c r="B53" s="228" t="s">
        <v>452</v>
      </c>
      <c r="C53" s="77">
        <v>6020050.0099999998</v>
      </c>
      <c r="D53" s="78"/>
      <c r="E53" s="79"/>
      <c r="F53" s="80"/>
      <c r="G53" s="80"/>
      <c r="H53" s="81"/>
      <c r="I53" s="258">
        <v>466020050.00999999</v>
      </c>
      <c r="J53" s="228">
        <v>3.81</v>
      </c>
      <c r="K53" s="398">
        <v>381</v>
      </c>
      <c r="L53" s="78">
        <v>3.82</v>
      </c>
      <c r="M53" s="82">
        <v>382</v>
      </c>
      <c r="N53" s="239">
        <v>6020050.0099999998</v>
      </c>
      <c r="O53" s="227">
        <v>1</v>
      </c>
      <c r="P53" s="404">
        <v>2991</v>
      </c>
      <c r="Q53" s="80">
        <v>3149</v>
      </c>
      <c r="R53" s="410">
        <v>3149</v>
      </c>
      <c r="S53" s="80">
        <v>2949</v>
      </c>
      <c r="T53" s="415">
        <v>2944</v>
      </c>
      <c r="U53" s="229">
        <v>-158</v>
      </c>
      <c r="V53" s="421">
        <v>-5.017465862178469E-2</v>
      </c>
      <c r="W53" s="83">
        <v>205</v>
      </c>
      <c r="X53" s="427">
        <v>6.963315217391304E-2</v>
      </c>
      <c r="Y53" s="435">
        <v>784.6</v>
      </c>
      <c r="Z53" s="227">
        <v>825.2</v>
      </c>
      <c r="AA53" s="239">
        <v>6020050.0099999998</v>
      </c>
      <c r="AB53" s="227">
        <v>1</v>
      </c>
      <c r="AC53" s="442">
        <v>1140</v>
      </c>
      <c r="AD53" s="239">
        <v>1143</v>
      </c>
      <c r="AE53" s="410">
        <v>1143</v>
      </c>
      <c r="AF53" s="452">
        <v>1133</v>
      </c>
      <c r="AG53" s="229">
        <v>-3</v>
      </c>
      <c r="AH53" s="421">
        <v>-2.6246719160104987E-3</v>
      </c>
      <c r="AI53" s="80">
        <v>10</v>
      </c>
      <c r="AJ53" s="231">
        <v>8.8261253309796991E-3</v>
      </c>
      <c r="AK53" s="442">
        <v>1102</v>
      </c>
      <c r="AL53" s="239">
        <v>1109</v>
      </c>
      <c r="AM53" s="410">
        <v>1109</v>
      </c>
      <c r="AN53" s="464">
        <v>1102</v>
      </c>
      <c r="AO53" s="232">
        <v>-7</v>
      </c>
      <c r="AP53" s="421">
        <v>-6.3119927862939585E-3</v>
      </c>
      <c r="AQ53" s="83">
        <v>7</v>
      </c>
      <c r="AR53" s="427">
        <v>6.3520871143375682E-3</v>
      </c>
      <c r="AS53" s="233">
        <v>2.8923884514435696</v>
      </c>
      <c r="AT53" s="85">
        <v>2.9031413612565444</v>
      </c>
      <c r="AU53" s="404">
        <v>1160</v>
      </c>
      <c r="AV53" s="228">
        <v>765</v>
      </c>
      <c r="AW53" s="228">
        <v>170</v>
      </c>
      <c r="AX53" s="83">
        <v>935</v>
      </c>
      <c r="AY53" s="84">
        <v>0.80603448275862066</v>
      </c>
      <c r="AZ53" s="86">
        <v>0.96070856109489955</v>
      </c>
      <c r="BA53" s="228">
        <v>150</v>
      </c>
      <c r="BB53" s="84">
        <v>0.12931034482758622</v>
      </c>
      <c r="BC53" s="86">
        <v>1.5394088669950738</v>
      </c>
      <c r="BD53" s="228">
        <v>40</v>
      </c>
      <c r="BE53" s="228">
        <v>15</v>
      </c>
      <c r="BF53" s="83">
        <v>55</v>
      </c>
      <c r="BG53" s="84">
        <v>4.7413793103448273E-2</v>
      </c>
      <c r="BH53" s="86">
        <v>0.83036415242466333</v>
      </c>
      <c r="BI53" s="234">
        <v>15</v>
      </c>
      <c r="BJ53" s="88" t="s">
        <v>7</v>
      </c>
      <c r="BK53" s="76" t="s">
        <v>7</v>
      </c>
      <c r="BL53" s="216" t="s">
        <v>7</v>
      </c>
      <c r="BM53" t="s">
        <v>387</v>
      </c>
      <c r="BN53" s="140"/>
      <c r="BO53" s="505">
        <v>1195</v>
      </c>
      <c r="BP53">
        <v>765</v>
      </c>
      <c r="BQ53">
        <v>145</v>
      </c>
      <c r="BR53">
        <v>910</v>
      </c>
      <c r="BS53" s="242">
        <v>0.7615062761506276</v>
      </c>
      <c r="BT53" s="506">
        <v>0.96242865719954862</v>
      </c>
      <c r="BU53">
        <v>210</v>
      </c>
      <c r="BV53" s="242">
        <v>0.17573221757322174</v>
      </c>
      <c r="BW53" s="506">
        <v>1.291930170436042</v>
      </c>
      <c r="BX53">
        <v>60</v>
      </c>
      <c r="BY53">
        <v>10</v>
      </c>
      <c r="BZ53">
        <v>70</v>
      </c>
      <c r="CA53" s="242">
        <v>5.8577405857740586E-2</v>
      </c>
      <c r="CB53" s="506">
        <v>0.93743347988766601</v>
      </c>
      <c r="CC53">
        <v>0</v>
      </c>
    </row>
    <row r="54" spans="1:81">
      <c r="A54" s="149" t="s">
        <v>695</v>
      </c>
      <c r="B54" s="228" t="s">
        <v>453</v>
      </c>
      <c r="C54" s="77">
        <v>6020050.0199999996</v>
      </c>
      <c r="D54" s="78"/>
      <c r="E54" s="79"/>
      <c r="F54" s="80"/>
      <c r="G54" s="80"/>
      <c r="H54" s="81"/>
      <c r="I54" s="258">
        <v>466020050.01999998</v>
      </c>
      <c r="J54" s="228">
        <v>2.37</v>
      </c>
      <c r="K54" s="398">
        <v>237</v>
      </c>
      <c r="L54" s="78">
        <v>2.35</v>
      </c>
      <c r="M54" s="82">
        <v>235</v>
      </c>
      <c r="N54" s="239">
        <v>6020050.0199999996</v>
      </c>
      <c r="O54" s="227">
        <v>1</v>
      </c>
      <c r="P54" s="404">
        <v>5169</v>
      </c>
      <c r="Q54" s="80">
        <v>4690</v>
      </c>
      <c r="R54" s="410">
        <v>4690</v>
      </c>
      <c r="S54" s="80">
        <v>3893</v>
      </c>
      <c r="T54" s="415">
        <v>3469</v>
      </c>
      <c r="U54" s="229">
        <v>479</v>
      </c>
      <c r="V54" s="421">
        <v>0.10213219616204691</v>
      </c>
      <c r="W54" s="83">
        <v>1221</v>
      </c>
      <c r="X54" s="427">
        <v>0.35197463245892185</v>
      </c>
      <c r="Y54" s="435">
        <v>2183.3000000000002</v>
      </c>
      <c r="Z54" s="227">
        <v>1998.5</v>
      </c>
      <c r="AA54" s="239">
        <v>6020050.0199999996</v>
      </c>
      <c r="AB54" s="227">
        <v>1</v>
      </c>
      <c r="AC54" s="442">
        <v>1689</v>
      </c>
      <c r="AD54" s="239">
        <v>1684</v>
      </c>
      <c r="AE54" s="410">
        <v>1684</v>
      </c>
      <c r="AF54" s="452">
        <v>1401</v>
      </c>
      <c r="AG54" s="229">
        <v>5</v>
      </c>
      <c r="AH54" s="421">
        <v>2.9691211401425177E-3</v>
      </c>
      <c r="AI54" s="80">
        <v>283</v>
      </c>
      <c r="AJ54" s="231">
        <v>0.20199857244825126</v>
      </c>
      <c r="AK54" s="442">
        <v>1637</v>
      </c>
      <c r="AL54" s="239">
        <v>1528</v>
      </c>
      <c r="AM54" s="410">
        <v>1528</v>
      </c>
      <c r="AN54" s="464">
        <v>1363</v>
      </c>
      <c r="AO54" s="232">
        <v>109</v>
      </c>
      <c r="AP54" s="421">
        <v>7.1335078534031413E-2</v>
      </c>
      <c r="AQ54" s="83">
        <v>165</v>
      </c>
      <c r="AR54" s="427">
        <v>0.1210564930300807</v>
      </c>
      <c r="AS54" s="233">
        <v>6.9071729957805905</v>
      </c>
      <c r="AT54" s="85">
        <v>6.5021276595744677</v>
      </c>
      <c r="AU54" s="404">
        <v>2325</v>
      </c>
      <c r="AV54" s="228">
        <v>1535</v>
      </c>
      <c r="AW54" s="228">
        <v>445</v>
      </c>
      <c r="AX54" s="83">
        <v>1980</v>
      </c>
      <c r="AY54" s="84">
        <v>0.85161290322580641</v>
      </c>
      <c r="AZ54" s="86">
        <v>1.015033257718482</v>
      </c>
      <c r="BA54" s="228">
        <v>220</v>
      </c>
      <c r="BB54" s="84">
        <v>9.4623655913978491E-2</v>
      </c>
      <c r="BC54" s="86">
        <v>1.1264720942140296</v>
      </c>
      <c r="BD54" s="228">
        <v>85</v>
      </c>
      <c r="BE54" s="228">
        <v>0</v>
      </c>
      <c r="BF54" s="83">
        <v>85</v>
      </c>
      <c r="BG54" s="84">
        <v>3.6559139784946237E-2</v>
      </c>
      <c r="BH54" s="86">
        <v>0.64026514509538068</v>
      </c>
      <c r="BI54" s="234">
        <v>30</v>
      </c>
      <c r="BJ54" s="88" t="s">
        <v>7</v>
      </c>
      <c r="BK54" s="76" t="s">
        <v>7</v>
      </c>
      <c r="BL54" s="216" t="s">
        <v>7</v>
      </c>
      <c r="BN54" s="140" t="s">
        <v>78</v>
      </c>
      <c r="BO54" s="505">
        <v>2390</v>
      </c>
      <c r="BP54">
        <v>1480</v>
      </c>
      <c r="BQ54">
        <v>365</v>
      </c>
      <c r="BR54">
        <v>1845</v>
      </c>
      <c r="BS54" s="242">
        <v>0.77196652719665271</v>
      </c>
      <c r="BT54" s="506">
        <v>0.9756488310621797</v>
      </c>
      <c r="BU54">
        <v>460</v>
      </c>
      <c r="BV54" s="242">
        <v>0.19246861924686193</v>
      </c>
      <c r="BW54" s="506">
        <v>1.4149711390489985</v>
      </c>
      <c r="BX54">
        <v>60</v>
      </c>
      <c r="BY54">
        <v>10</v>
      </c>
      <c r="BZ54">
        <v>70</v>
      </c>
      <c r="CA54" s="242">
        <v>2.9288702928870293E-2</v>
      </c>
      <c r="CB54" s="506">
        <v>0.46871673994383301</v>
      </c>
      <c r="CC54">
        <v>15</v>
      </c>
    </row>
    <row r="55" spans="1:81">
      <c r="A55" s="149" t="s">
        <v>696</v>
      </c>
      <c r="B55" s="228" t="s">
        <v>454</v>
      </c>
      <c r="C55" s="77">
        <v>6020051.0099999998</v>
      </c>
      <c r="D55" s="78"/>
      <c r="E55" s="79"/>
      <c r="F55" s="80"/>
      <c r="G55" s="80"/>
      <c r="H55" s="81"/>
      <c r="I55" s="258">
        <v>466020051.00999999</v>
      </c>
      <c r="J55" s="228">
        <v>8.9499999999999993</v>
      </c>
      <c r="K55" s="398">
        <v>894.99999999999989</v>
      </c>
      <c r="L55" s="78">
        <v>8.91</v>
      </c>
      <c r="M55" s="82">
        <v>891</v>
      </c>
      <c r="N55" s="239">
        <v>6020051.0099999998</v>
      </c>
      <c r="O55" s="227">
        <v>1</v>
      </c>
      <c r="P55" s="404">
        <v>9776</v>
      </c>
      <c r="Q55" s="80">
        <v>5475</v>
      </c>
      <c r="R55" s="410">
        <v>5475</v>
      </c>
      <c r="S55" s="80">
        <v>4218</v>
      </c>
      <c r="T55" s="415">
        <v>3926</v>
      </c>
      <c r="U55" s="229">
        <v>4301</v>
      </c>
      <c r="V55" s="421">
        <v>0.78557077625570781</v>
      </c>
      <c r="W55" s="83">
        <v>1549</v>
      </c>
      <c r="X55" s="427">
        <v>0.39454915944982172</v>
      </c>
      <c r="Y55" s="435">
        <v>1091.9000000000001</v>
      </c>
      <c r="Z55" s="227">
        <v>614.20000000000005</v>
      </c>
      <c r="AA55" s="239">
        <v>6020051.0099999998</v>
      </c>
      <c r="AB55" s="227">
        <v>1</v>
      </c>
      <c r="AC55" s="442">
        <v>2661</v>
      </c>
      <c r="AD55" s="239">
        <v>1805</v>
      </c>
      <c r="AE55" s="410">
        <v>1805</v>
      </c>
      <c r="AF55" s="452">
        <v>1153</v>
      </c>
      <c r="AG55" s="229">
        <v>856</v>
      </c>
      <c r="AH55" s="421">
        <v>0.47423822714681441</v>
      </c>
      <c r="AI55" s="80">
        <v>652</v>
      </c>
      <c r="AJ55" s="231">
        <v>0.56548135299219426</v>
      </c>
      <c r="AK55" s="442">
        <v>2616</v>
      </c>
      <c r="AL55" s="239">
        <v>1552</v>
      </c>
      <c r="AM55" s="410">
        <v>1552</v>
      </c>
      <c r="AN55" s="464">
        <v>1138</v>
      </c>
      <c r="AO55" s="232">
        <v>1064</v>
      </c>
      <c r="AP55" s="421">
        <v>0.68556701030927836</v>
      </c>
      <c r="AQ55" s="83">
        <v>414</v>
      </c>
      <c r="AR55" s="427">
        <v>0.36379613356766255</v>
      </c>
      <c r="AS55" s="233">
        <v>2.9229050279329614</v>
      </c>
      <c r="AT55" s="85">
        <v>1.7418630751964086</v>
      </c>
      <c r="AU55" s="404">
        <v>4580</v>
      </c>
      <c r="AV55" s="228">
        <v>3590</v>
      </c>
      <c r="AW55" s="228">
        <v>580</v>
      </c>
      <c r="AX55" s="83">
        <v>4170</v>
      </c>
      <c r="AY55" s="84">
        <v>0.91048034934497812</v>
      </c>
      <c r="AZ55" s="86">
        <v>1.0851970790762553</v>
      </c>
      <c r="BA55" s="228">
        <v>275</v>
      </c>
      <c r="BB55" s="84">
        <v>6.0043668122270744E-2</v>
      </c>
      <c r="BC55" s="86">
        <v>0.71480557288417546</v>
      </c>
      <c r="BD55" s="228">
        <v>45</v>
      </c>
      <c r="BE55" s="228">
        <v>10</v>
      </c>
      <c r="BF55" s="83">
        <v>55</v>
      </c>
      <c r="BG55" s="84">
        <v>1.2008733624454149E-2</v>
      </c>
      <c r="BH55" s="86">
        <v>0.21031057135646497</v>
      </c>
      <c r="BI55" s="234">
        <v>75</v>
      </c>
      <c r="BJ55" s="88" t="s">
        <v>7</v>
      </c>
      <c r="BK55" s="76" t="s">
        <v>7</v>
      </c>
      <c r="BL55" s="216" t="s">
        <v>7</v>
      </c>
      <c r="BN55" s="140" t="s">
        <v>75</v>
      </c>
      <c r="BO55" s="505">
        <v>3135</v>
      </c>
      <c r="BP55">
        <v>2350</v>
      </c>
      <c r="BQ55">
        <v>340</v>
      </c>
      <c r="BR55">
        <v>2690</v>
      </c>
      <c r="BS55" s="242">
        <v>0.85805422647527907</v>
      </c>
      <c r="BT55" s="506">
        <v>1.0844506511035661</v>
      </c>
      <c r="BU55">
        <v>345</v>
      </c>
      <c r="BV55" s="242">
        <v>0.11004784688995216</v>
      </c>
      <c r="BW55" s="506">
        <v>0.80903852208782456</v>
      </c>
      <c r="BX55">
        <v>40</v>
      </c>
      <c r="BY55">
        <v>10</v>
      </c>
      <c r="BZ55">
        <v>50</v>
      </c>
      <c r="CA55" s="242">
        <v>1.5948963317384369E-2</v>
      </c>
      <c r="CB55" s="506">
        <v>0.25523650227062217</v>
      </c>
      <c r="CC55">
        <v>55</v>
      </c>
    </row>
    <row r="56" spans="1:81">
      <c r="A56" s="149" t="s">
        <v>697</v>
      </c>
      <c r="B56" s="228" t="s">
        <v>455</v>
      </c>
      <c r="C56" s="77">
        <v>6020051.0199999996</v>
      </c>
      <c r="D56" s="78"/>
      <c r="E56" s="79"/>
      <c r="F56" s="80"/>
      <c r="G56" s="80"/>
      <c r="H56" s="81"/>
      <c r="I56" s="258">
        <v>466020051.01999998</v>
      </c>
      <c r="J56" s="228">
        <v>2.6</v>
      </c>
      <c r="K56" s="398">
        <v>260</v>
      </c>
      <c r="L56" s="78">
        <v>2.6</v>
      </c>
      <c r="M56" s="82">
        <v>260</v>
      </c>
      <c r="N56" s="239">
        <v>6020051.0199999996</v>
      </c>
      <c r="O56" s="227">
        <v>1</v>
      </c>
      <c r="P56" s="404">
        <v>6313</v>
      </c>
      <c r="Q56" s="80">
        <v>6569</v>
      </c>
      <c r="R56" s="410">
        <v>6569</v>
      </c>
      <c r="S56" s="80">
        <v>6746</v>
      </c>
      <c r="T56" s="415">
        <v>6767</v>
      </c>
      <c r="U56" s="229">
        <v>-256</v>
      </c>
      <c r="V56" s="421">
        <v>-3.897092403714416E-2</v>
      </c>
      <c r="W56" s="83">
        <v>-198</v>
      </c>
      <c r="X56" s="427">
        <v>-2.9259642382148662E-2</v>
      </c>
      <c r="Y56" s="435">
        <v>2432.3000000000002</v>
      </c>
      <c r="Z56" s="227">
        <v>2529.1</v>
      </c>
      <c r="AA56" s="239">
        <v>6020051.0199999996</v>
      </c>
      <c r="AB56" s="227">
        <v>1</v>
      </c>
      <c r="AC56" s="442">
        <v>1932</v>
      </c>
      <c r="AD56" s="239">
        <v>1927</v>
      </c>
      <c r="AE56" s="410">
        <v>1927</v>
      </c>
      <c r="AF56" s="452">
        <v>1919</v>
      </c>
      <c r="AG56" s="229">
        <v>5</v>
      </c>
      <c r="AH56" s="421">
        <v>2.5947067981318111E-3</v>
      </c>
      <c r="AI56" s="80">
        <v>8</v>
      </c>
      <c r="AJ56" s="231">
        <v>4.1688379364252211E-3</v>
      </c>
      <c r="AK56" s="442">
        <v>1911</v>
      </c>
      <c r="AL56" s="239">
        <v>1908</v>
      </c>
      <c r="AM56" s="410">
        <v>1908</v>
      </c>
      <c r="AN56" s="464">
        <v>1908</v>
      </c>
      <c r="AO56" s="232">
        <v>3</v>
      </c>
      <c r="AP56" s="421">
        <v>1.5723270440251573E-3</v>
      </c>
      <c r="AQ56" s="83">
        <v>0</v>
      </c>
      <c r="AR56" s="427">
        <v>0</v>
      </c>
      <c r="AS56" s="233">
        <v>7.35</v>
      </c>
      <c r="AT56" s="85">
        <v>7.3384615384615381</v>
      </c>
      <c r="AU56" s="404">
        <v>2985</v>
      </c>
      <c r="AV56" s="228">
        <v>2320</v>
      </c>
      <c r="AW56" s="228">
        <v>410</v>
      </c>
      <c r="AX56" s="83">
        <v>2730</v>
      </c>
      <c r="AY56" s="84">
        <v>0.914572864321608</v>
      </c>
      <c r="AZ56" s="86">
        <v>1.0900749276777211</v>
      </c>
      <c r="BA56" s="228">
        <v>180</v>
      </c>
      <c r="BB56" s="84">
        <v>6.030150753768844E-2</v>
      </c>
      <c r="BC56" s="86">
        <v>0.71787508973438618</v>
      </c>
      <c r="BD56" s="228">
        <v>40</v>
      </c>
      <c r="BE56" s="228">
        <v>0</v>
      </c>
      <c r="BF56" s="83">
        <v>40</v>
      </c>
      <c r="BG56" s="84">
        <v>1.340033500837521E-2</v>
      </c>
      <c r="BH56" s="86">
        <v>0.23468187405210525</v>
      </c>
      <c r="BI56" s="234">
        <v>35</v>
      </c>
      <c r="BJ56" s="88" t="s">
        <v>7</v>
      </c>
      <c r="BK56" s="76" t="s">
        <v>7</v>
      </c>
      <c r="BL56" s="216" t="s">
        <v>7</v>
      </c>
      <c r="BN56" s="140"/>
      <c r="BO56" s="505">
        <v>3695</v>
      </c>
      <c r="BP56">
        <v>2725</v>
      </c>
      <c r="BQ56">
        <v>435</v>
      </c>
      <c r="BR56">
        <v>3160</v>
      </c>
      <c r="BS56" s="242">
        <v>0.85520974289580509</v>
      </c>
      <c r="BT56" s="506">
        <v>1.0808556544534298</v>
      </c>
      <c r="BU56">
        <v>440</v>
      </c>
      <c r="BV56" s="242">
        <v>0.11907983761840325</v>
      </c>
      <c r="BW56" s="506">
        <v>0.87543898912980345</v>
      </c>
      <c r="BX56">
        <v>60</v>
      </c>
      <c r="BY56">
        <v>20</v>
      </c>
      <c r="BZ56">
        <v>80</v>
      </c>
      <c r="CA56" s="242">
        <v>2.165087956698241E-2</v>
      </c>
      <c r="CB56" s="506">
        <v>0.34648614218929391</v>
      </c>
      <c r="CC56">
        <v>20</v>
      </c>
    </row>
    <row r="57" spans="1:81">
      <c r="A57" s="149" t="s">
        <v>698</v>
      </c>
      <c r="B57" s="228" t="s">
        <v>456</v>
      </c>
      <c r="C57" s="77">
        <v>6020051.0300000003</v>
      </c>
      <c r="D57" s="78"/>
      <c r="E57" s="79"/>
      <c r="F57" s="80"/>
      <c r="G57" s="80"/>
      <c r="H57" s="81"/>
      <c r="I57" s="258">
        <v>466020051.02999997</v>
      </c>
      <c r="J57" s="228">
        <v>1.36</v>
      </c>
      <c r="K57" s="398">
        <v>136</v>
      </c>
      <c r="L57" s="78">
        <v>1.35</v>
      </c>
      <c r="M57" s="82">
        <v>135</v>
      </c>
      <c r="N57" s="239">
        <v>6020051.0300000003</v>
      </c>
      <c r="O57" s="227">
        <v>1</v>
      </c>
      <c r="P57" s="404">
        <v>6080</v>
      </c>
      <c r="Q57" s="80">
        <v>6293</v>
      </c>
      <c r="R57" s="410">
        <v>6293</v>
      </c>
      <c r="S57" s="80">
        <v>6347</v>
      </c>
      <c r="T57" s="415">
        <v>6035</v>
      </c>
      <c r="U57" s="229">
        <v>-213</v>
      </c>
      <c r="V57" s="421">
        <v>-3.3847131733672334E-2</v>
      </c>
      <c r="W57" s="83">
        <v>258</v>
      </c>
      <c r="X57" s="427">
        <v>4.2750621375310688E-2</v>
      </c>
      <c r="Y57" s="435">
        <v>4467</v>
      </c>
      <c r="Z57" s="227">
        <v>4659.8</v>
      </c>
      <c r="AA57" s="239">
        <v>6020051.0300000003</v>
      </c>
      <c r="AB57" s="227">
        <v>1</v>
      </c>
      <c r="AC57" s="442">
        <v>1880</v>
      </c>
      <c r="AD57" s="239">
        <v>1875</v>
      </c>
      <c r="AE57" s="410">
        <v>1875</v>
      </c>
      <c r="AF57" s="452">
        <v>1872</v>
      </c>
      <c r="AG57" s="229">
        <v>5</v>
      </c>
      <c r="AH57" s="421">
        <v>2.6666666666666666E-3</v>
      </c>
      <c r="AI57" s="80">
        <v>3</v>
      </c>
      <c r="AJ57" s="231">
        <v>1.6025641025641025E-3</v>
      </c>
      <c r="AK57" s="442">
        <v>1852</v>
      </c>
      <c r="AL57" s="239">
        <v>1847</v>
      </c>
      <c r="AM57" s="410">
        <v>1847</v>
      </c>
      <c r="AN57" s="464">
        <v>1827</v>
      </c>
      <c r="AO57" s="232">
        <v>5</v>
      </c>
      <c r="AP57" s="421">
        <v>2.7070925825663237E-3</v>
      </c>
      <c r="AQ57" s="83">
        <v>20</v>
      </c>
      <c r="AR57" s="427">
        <v>1.0946907498631636E-2</v>
      </c>
      <c r="AS57" s="233">
        <v>13.617647058823529</v>
      </c>
      <c r="AT57" s="85">
        <v>13.681481481481482</v>
      </c>
      <c r="AU57" s="404">
        <v>2790</v>
      </c>
      <c r="AV57" s="228">
        <v>2065</v>
      </c>
      <c r="AW57" s="228">
        <v>390</v>
      </c>
      <c r="AX57" s="83">
        <v>2455</v>
      </c>
      <c r="AY57" s="84">
        <v>0.87992831541218641</v>
      </c>
      <c r="AZ57" s="86">
        <v>1.0487822591325227</v>
      </c>
      <c r="BA57" s="228">
        <v>255</v>
      </c>
      <c r="BB57" s="84">
        <v>9.1397849462365593E-2</v>
      </c>
      <c r="BC57" s="86">
        <v>1.0880696364567333</v>
      </c>
      <c r="BD57" s="228">
        <v>50</v>
      </c>
      <c r="BE57" s="228">
        <v>0</v>
      </c>
      <c r="BF57" s="83">
        <v>50</v>
      </c>
      <c r="BG57" s="84">
        <v>1.7921146953405017E-2</v>
      </c>
      <c r="BH57" s="86">
        <v>0.31385546328204933</v>
      </c>
      <c r="BI57" s="234">
        <v>35</v>
      </c>
      <c r="BJ57" s="88" t="s">
        <v>7</v>
      </c>
      <c r="BK57" s="76" t="s">
        <v>7</v>
      </c>
      <c r="BL57" s="216" t="s">
        <v>7</v>
      </c>
      <c r="BN57" s="140"/>
      <c r="BO57">
        <v>2825</v>
      </c>
      <c r="BP57">
        <v>1955</v>
      </c>
      <c r="BQ57">
        <v>410</v>
      </c>
      <c r="BR57">
        <v>2365</v>
      </c>
      <c r="BS57" s="242">
        <v>0.8371681415929203</v>
      </c>
      <c r="BT57" s="2">
        <v>1.0580538015213203</v>
      </c>
      <c r="BU57">
        <v>370</v>
      </c>
      <c r="BV57" s="242">
        <v>0.13097345132743363</v>
      </c>
      <c r="BW57" s="2">
        <v>0.96287724375608263</v>
      </c>
      <c r="BX57">
        <v>55</v>
      </c>
      <c r="BY57">
        <v>0</v>
      </c>
      <c r="BZ57">
        <v>55</v>
      </c>
      <c r="CA57" s="242">
        <v>1.9469026548672566E-2</v>
      </c>
      <c r="CB57" s="2">
        <v>0.31156923117884627</v>
      </c>
      <c r="CC57">
        <v>20</v>
      </c>
    </row>
    <row r="58" spans="1:81">
      <c r="A58" s="151" t="s">
        <v>44</v>
      </c>
      <c r="B58" s="250" t="s">
        <v>457</v>
      </c>
      <c r="C58" s="101">
        <v>6020052</v>
      </c>
      <c r="D58" s="102"/>
      <c r="E58" s="103"/>
      <c r="F58" s="104"/>
      <c r="G58" s="104"/>
      <c r="H58" s="105"/>
      <c r="I58" s="259">
        <v>466020052</v>
      </c>
      <c r="J58" s="250">
        <v>0.82</v>
      </c>
      <c r="K58" s="400">
        <v>82</v>
      </c>
      <c r="L58" s="102">
        <v>0.86</v>
      </c>
      <c r="M58" s="106">
        <v>86</v>
      </c>
      <c r="N58" s="251">
        <v>6020052</v>
      </c>
      <c r="O58" s="260">
        <v>1</v>
      </c>
      <c r="P58" s="406">
        <v>0</v>
      </c>
      <c r="Q58" s="104"/>
      <c r="R58" s="412">
        <v>0</v>
      </c>
      <c r="S58" s="104"/>
      <c r="T58" s="417"/>
      <c r="U58" s="252">
        <v>0</v>
      </c>
      <c r="V58" s="423" t="s">
        <v>458</v>
      </c>
      <c r="W58" s="107">
        <v>0</v>
      </c>
      <c r="X58" s="429">
        <v>0</v>
      </c>
      <c r="Y58" s="436">
        <v>0</v>
      </c>
      <c r="Z58" s="260"/>
      <c r="AA58" s="251">
        <v>6020052</v>
      </c>
      <c r="AB58" s="260">
        <v>1</v>
      </c>
      <c r="AC58" s="444">
        <v>0</v>
      </c>
      <c r="AD58" s="251">
        <v>0</v>
      </c>
      <c r="AE58" s="412">
        <v>0</v>
      </c>
      <c r="AF58" s="453"/>
      <c r="AG58" s="252">
        <v>0</v>
      </c>
      <c r="AH58" s="423" t="s">
        <v>458</v>
      </c>
      <c r="AI58" s="104">
        <v>0</v>
      </c>
      <c r="AJ58" s="253" t="s">
        <v>458</v>
      </c>
      <c r="AK58" s="444">
        <v>0</v>
      </c>
      <c r="AL58" s="251">
        <v>0</v>
      </c>
      <c r="AM58" s="412">
        <v>0</v>
      </c>
      <c r="AN58" s="465"/>
      <c r="AO58" s="254">
        <v>0</v>
      </c>
      <c r="AP58" s="423" t="s">
        <v>458</v>
      </c>
      <c r="AQ58" s="107">
        <v>0</v>
      </c>
      <c r="AR58" s="429" t="e">
        <v>#DIV/0!</v>
      </c>
      <c r="AS58" s="255">
        <v>0</v>
      </c>
      <c r="AT58" s="109">
        <v>0</v>
      </c>
      <c r="AU58" s="406" t="s">
        <v>458</v>
      </c>
      <c r="AV58" s="250" t="s">
        <v>458</v>
      </c>
      <c r="AW58" s="250" t="s">
        <v>458</v>
      </c>
      <c r="AX58" s="107" t="s">
        <v>458</v>
      </c>
      <c r="AY58" s="108" t="s">
        <v>458</v>
      </c>
      <c r="AZ58" s="110" t="s">
        <v>458</v>
      </c>
      <c r="BA58" s="250" t="s">
        <v>458</v>
      </c>
      <c r="BB58" s="108" t="s">
        <v>458</v>
      </c>
      <c r="BC58" s="110" t="s">
        <v>458</v>
      </c>
      <c r="BD58" s="250" t="s">
        <v>458</v>
      </c>
      <c r="BE58" s="250" t="s">
        <v>458</v>
      </c>
      <c r="BF58" s="107" t="s">
        <v>458</v>
      </c>
      <c r="BG58" s="108" t="s">
        <v>458</v>
      </c>
      <c r="BH58" s="110" t="s">
        <v>458</v>
      </c>
      <c r="BI58" s="263" t="s">
        <v>458</v>
      </c>
      <c r="BJ58" s="269" t="s">
        <v>45</v>
      </c>
      <c r="BK58" s="100" t="s">
        <v>45</v>
      </c>
      <c r="BL58" s="246" t="s">
        <v>45</v>
      </c>
      <c r="BN58" s="140" t="s">
        <v>44</v>
      </c>
      <c r="BS58" s="242"/>
      <c r="BT58" s="2"/>
      <c r="BV58" s="242"/>
      <c r="BW58" s="2"/>
      <c r="CA58" s="242"/>
      <c r="CB58" s="2"/>
    </row>
    <row r="59" spans="1:81">
      <c r="A59" s="149" t="s">
        <v>66</v>
      </c>
      <c r="B59" s="228" t="s">
        <v>459</v>
      </c>
      <c r="C59" s="77">
        <v>6020100.0099999998</v>
      </c>
      <c r="D59" s="78"/>
      <c r="E59" s="79"/>
      <c r="F59" s="80"/>
      <c r="G59" s="80"/>
      <c r="H59" s="81"/>
      <c r="I59" s="258">
        <v>466020100.00999999</v>
      </c>
      <c r="J59" s="228">
        <v>2.34</v>
      </c>
      <c r="K59" s="398">
        <v>234</v>
      </c>
      <c r="L59" s="78">
        <v>2.41</v>
      </c>
      <c r="M59" s="82">
        <v>241</v>
      </c>
      <c r="N59" s="239">
        <v>6020100.0099999998</v>
      </c>
      <c r="O59" s="227">
        <v>1</v>
      </c>
      <c r="P59" s="404">
        <v>7133</v>
      </c>
      <c r="Q59" s="80">
        <v>7015</v>
      </c>
      <c r="R59" s="410">
        <v>7015</v>
      </c>
      <c r="S59" s="80">
        <v>6092</v>
      </c>
      <c r="T59" s="415">
        <v>4820</v>
      </c>
      <c r="U59" s="229">
        <v>118</v>
      </c>
      <c r="V59" s="421">
        <v>1.6821097647897364E-2</v>
      </c>
      <c r="W59" s="83">
        <v>2195</v>
      </c>
      <c r="X59" s="427">
        <v>0.45539419087136929</v>
      </c>
      <c r="Y59" s="435">
        <v>3047.6</v>
      </c>
      <c r="Z59" s="227">
        <v>2907.5</v>
      </c>
      <c r="AA59" s="239">
        <v>6020100.0099999998</v>
      </c>
      <c r="AB59" s="227">
        <v>1</v>
      </c>
      <c r="AC59" s="442">
        <v>2413</v>
      </c>
      <c r="AD59" s="239">
        <v>2334</v>
      </c>
      <c r="AE59" s="410">
        <v>2334</v>
      </c>
      <c r="AF59" s="452">
        <v>1548</v>
      </c>
      <c r="AG59" s="229">
        <v>79</v>
      </c>
      <c r="AH59" s="421">
        <v>3.3847472150814052E-2</v>
      </c>
      <c r="AI59" s="80">
        <v>786</v>
      </c>
      <c r="AJ59" s="231">
        <v>0.50775193798449614</v>
      </c>
      <c r="AK59" s="442">
        <v>2381</v>
      </c>
      <c r="AL59" s="239">
        <v>2320</v>
      </c>
      <c r="AM59" s="410">
        <v>2320</v>
      </c>
      <c r="AN59" s="464">
        <v>1526</v>
      </c>
      <c r="AO59" s="232">
        <v>61</v>
      </c>
      <c r="AP59" s="421">
        <v>2.6293103448275863E-2</v>
      </c>
      <c r="AQ59" s="83">
        <v>794</v>
      </c>
      <c r="AR59" s="427">
        <v>0.52031454783748365</v>
      </c>
      <c r="AS59" s="233">
        <v>10.175213675213675</v>
      </c>
      <c r="AT59" s="85">
        <v>9.6265560165975099</v>
      </c>
      <c r="AU59" s="404">
        <v>2855</v>
      </c>
      <c r="AV59" s="228">
        <v>2345</v>
      </c>
      <c r="AW59" s="228">
        <v>205</v>
      </c>
      <c r="AX59" s="83">
        <v>2550</v>
      </c>
      <c r="AY59" s="84">
        <v>0.89316987740805609</v>
      </c>
      <c r="AZ59" s="86">
        <v>1.0645648121669322</v>
      </c>
      <c r="BA59" s="228">
        <v>195</v>
      </c>
      <c r="BB59" s="84">
        <v>6.8301225919439573E-2</v>
      </c>
      <c r="BC59" s="86">
        <v>0.81310983237428058</v>
      </c>
      <c r="BD59" s="228">
        <v>45</v>
      </c>
      <c r="BE59" s="228">
        <v>15</v>
      </c>
      <c r="BF59" s="83">
        <v>60</v>
      </c>
      <c r="BG59" s="84">
        <v>2.1015761821366025E-2</v>
      </c>
      <c r="BH59" s="86">
        <v>0.3680518707769882</v>
      </c>
      <c r="BI59" s="234">
        <v>50</v>
      </c>
      <c r="BJ59" s="88" t="s">
        <v>7</v>
      </c>
      <c r="BK59" s="76" t="s">
        <v>7</v>
      </c>
      <c r="BL59" s="216" t="s">
        <v>7</v>
      </c>
      <c r="BN59" s="140" t="s">
        <v>67</v>
      </c>
      <c r="BO59">
        <v>3800</v>
      </c>
      <c r="BP59">
        <v>3075</v>
      </c>
      <c r="BQ59">
        <v>235</v>
      </c>
      <c r="BR59">
        <v>3310</v>
      </c>
      <c r="BS59" s="242">
        <v>0.87105263157894741</v>
      </c>
      <c r="BT59" s="2">
        <v>1.1008786674725144</v>
      </c>
      <c r="BU59">
        <v>375</v>
      </c>
      <c r="BV59" s="242">
        <v>9.8684210526315791E-2</v>
      </c>
      <c r="BW59" s="2">
        <v>0.72549650078527739</v>
      </c>
      <c r="BX59">
        <v>25</v>
      </c>
      <c r="BY59">
        <v>40</v>
      </c>
      <c r="BZ59">
        <v>65</v>
      </c>
      <c r="CA59" s="242">
        <v>1.7105263157894738E-2</v>
      </c>
      <c r="CB59" s="2">
        <v>0.27374114868524235</v>
      </c>
      <c r="CC59">
        <v>50</v>
      </c>
    </row>
    <row r="60" spans="1:81">
      <c r="A60" s="140" t="s">
        <v>699</v>
      </c>
      <c r="B60" s="235" t="s">
        <v>460</v>
      </c>
      <c r="C60" s="272">
        <v>6020100.0199999996</v>
      </c>
      <c r="D60" s="273"/>
      <c r="E60" s="274"/>
      <c r="F60" s="49"/>
      <c r="G60" s="49"/>
      <c r="H60" s="275"/>
      <c r="I60" s="276">
        <v>466020100.01999998</v>
      </c>
      <c r="J60" s="235">
        <v>32.159999999999997</v>
      </c>
      <c r="K60" s="401">
        <v>3215.9999999999995</v>
      </c>
      <c r="L60" s="273">
        <v>32.770000000000003</v>
      </c>
      <c r="M60" s="7">
        <v>3277.0000000000005</v>
      </c>
      <c r="N60">
        <v>6020100.0199999996</v>
      </c>
      <c r="O60" s="277">
        <v>1</v>
      </c>
      <c r="P60" s="407">
        <v>1800</v>
      </c>
      <c r="Q60" s="49">
        <v>1775</v>
      </c>
      <c r="R60" s="347">
        <v>1775</v>
      </c>
      <c r="S60" s="49">
        <v>1794</v>
      </c>
      <c r="T60" s="418">
        <v>1644</v>
      </c>
      <c r="U60" s="278">
        <v>25</v>
      </c>
      <c r="V60" s="424">
        <v>1.4084507042253521E-2</v>
      </c>
      <c r="W60" s="8">
        <v>131</v>
      </c>
      <c r="X60" s="430">
        <v>7.9683698296836983E-2</v>
      </c>
      <c r="Y60" s="437">
        <v>56</v>
      </c>
      <c r="Z60" s="277">
        <v>54.2</v>
      </c>
      <c r="AA60">
        <v>6020100.0199999996</v>
      </c>
      <c r="AB60" s="277">
        <v>1</v>
      </c>
      <c r="AC60" s="445">
        <v>633</v>
      </c>
      <c r="AD60">
        <v>623</v>
      </c>
      <c r="AE60" s="347">
        <v>623</v>
      </c>
      <c r="AF60" s="454">
        <v>558</v>
      </c>
      <c r="AG60" s="278">
        <v>10</v>
      </c>
      <c r="AH60" s="424">
        <v>1.6051364365971106E-2</v>
      </c>
      <c r="AI60" s="49">
        <v>65</v>
      </c>
      <c r="AJ60" s="237">
        <v>0.11648745519713262</v>
      </c>
      <c r="AK60" s="445">
        <v>619</v>
      </c>
      <c r="AL60">
        <v>604</v>
      </c>
      <c r="AM60" s="347">
        <v>604</v>
      </c>
      <c r="AN60" s="27">
        <v>547</v>
      </c>
      <c r="AO60" s="279">
        <v>15</v>
      </c>
      <c r="AP60" s="424">
        <v>2.4834437086092714E-2</v>
      </c>
      <c r="AQ60" s="8">
        <v>57</v>
      </c>
      <c r="AR60" s="430">
        <v>0.10420475319926874</v>
      </c>
      <c r="AS60" s="271">
        <v>0.19247512437810949</v>
      </c>
      <c r="AT60" s="5">
        <v>0.18431492218492521</v>
      </c>
      <c r="AU60" s="407">
        <v>785</v>
      </c>
      <c r="AV60" s="235">
        <v>680</v>
      </c>
      <c r="AW60" s="235">
        <v>30</v>
      </c>
      <c r="AX60" s="8">
        <v>710</v>
      </c>
      <c r="AY60" s="9">
        <v>0.90445859872611467</v>
      </c>
      <c r="AZ60" s="4">
        <v>1.0780197839405419</v>
      </c>
      <c r="BA60" s="235">
        <v>0</v>
      </c>
      <c r="BB60" s="9">
        <v>0</v>
      </c>
      <c r="BC60" s="4">
        <v>0</v>
      </c>
      <c r="BD60" s="235">
        <v>35</v>
      </c>
      <c r="BE60" s="235">
        <v>15</v>
      </c>
      <c r="BF60" s="8">
        <v>50</v>
      </c>
      <c r="BG60" s="9">
        <v>6.3694267515923567E-2</v>
      </c>
      <c r="BH60" s="4">
        <v>1.1154862962508505</v>
      </c>
      <c r="BI60" s="470">
        <v>25</v>
      </c>
      <c r="BJ60" s="50" t="s">
        <v>3</v>
      </c>
      <c r="BK60" s="280" t="s">
        <v>3</v>
      </c>
      <c r="BL60" s="238" t="s">
        <v>3</v>
      </c>
      <c r="BN60" s="140"/>
      <c r="BO60">
        <v>840</v>
      </c>
      <c r="BP60">
        <v>755</v>
      </c>
      <c r="BQ60">
        <v>25</v>
      </c>
      <c r="BR60">
        <v>780</v>
      </c>
      <c r="BS60" s="242">
        <v>0.9285714285714286</v>
      </c>
      <c r="BT60" s="2">
        <v>1.1735737197484293</v>
      </c>
      <c r="BU60">
        <v>10</v>
      </c>
      <c r="BV60" s="242">
        <v>1.1904761904761904E-2</v>
      </c>
      <c r="BW60" s="2">
        <v>8.7520212793144564E-2</v>
      </c>
      <c r="BX60">
        <v>40</v>
      </c>
      <c r="BY60">
        <v>10</v>
      </c>
      <c r="BZ60">
        <v>50</v>
      </c>
      <c r="CA60" s="242">
        <v>5.9523809523809521E-2</v>
      </c>
      <c r="CB60" s="2">
        <v>0.95257908883142928</v>
      </c>
      <c r="CC60">
        <v>10</v>
      </c>
    </row>
    <row r="61" spans="1:81">
      <c r="A61" s="149" t="s">
        <v>700</v>
      </c>
      <c r="B61" s="228" t="s">
        <v>461</v>
      </c>
      <c r="C61" s="77">
        <v>6020100.0499999998</v>
      </c>
      <c r="D61" s="78"/>
      <c r="E61" s="79"/>
      <c r="F61" s="80"/>
      <c r="G61" s="80"/>
      <c r="H61" s="81"/>
      <c r="I61" s="258">
        <v>466020100.05000001</v>
      </c>
      <c r="J61" s="228">
        <v>1.4</v>
      </c>
      <c r="K61" s="398">
        <v>140</v>
      </c>
      <c r="L61" s="78">
        <v>1.39</v>
      </c>
      <c r="M61" s="82">
        <v>139</v>
      </c>
      <c r="N61" s="239">
        <v>6020100.0499999998</v>
      </c>
      <c r="O61" s="227">
        <v>1</v>
      </c>
      <c r="P61" s="404">
        <v>4381</v>
      </c>
      <c r="Q61" s="80">
        <v>4455</v>
      </c>
      <c r="R61" s="410">
        <v>4455</v>
      </c>
      <c r="S61" s="80">
        <v>4347</v>
      </c>
      <c r="T61" s="415">
        <v>4445</v>
      </c>
      <c r="U61" s="229">
        <v>-74</v>
      </c>
      <c r="V61" s="421">
        <v>-1.6610549943883276E-2</v>
      </c>
      <c r="W61" s="83">
        <v>10</v>
      </c>
      <c r="X61" s="427">
        <v>2.2497187851518562E-3</v>
      </c>
      <c r="Y61" s="435">
        <v>3126.8</v>
      </c>
      <c r="Z61" s="227">
        <v>3196.3</v>
      </c>
      <c r="AA61" s="239">
        <v>6020100.0499999998</v>
      </c>
      <c r="AB61" s="227">
        <v>1</v>
      </c>
      <c r="AC61" s="442">
        <v>1841</v>
      </c>
      <c r="AD61" s="239">
        <v>1876</v>
      </c>
      <c r="AE61" s="410">
        <v>1876</v>
      </c>
      <c r="AF61" s="452">
        <v>1709</v>
      </c>
      <c r="AG61" s="229">
        <v>-35</v>
      </c>
      <c r="AH61" s="421">
        <v>-1.8656716417910446E-2</v>
      </c>
      <c r="AI61" s="80">
        <v>167</v>
      </c>
      <c r="AJ61" s="231">
        <v>9.7717963721474552E-2</v>
      </c>
      <c r="AK61" s="442">
        <v>1773</v>
      </c>
      <c r="AL61" s="239">
        <v>1829</v>
      </c>
      <c r="AM61" s="410">
        <v>1829</v>
      </c>
      <c r="AN61" s="464">
        <v>1692</v>
      </c>
      <c r="AO61" s="232">
        <v>-56</v>
      </c>
      <c r="AP61" s="421">
        <v>-3.06178239475123E-2</v>
      </c>
      <c r="AQ61" s="83">
        <v>137</v>
      </c>
      <c r="AR61" s="427">
        <v>8.0969267139479911E-2</v>
      </c>
      <c r="AS61" s="233">
        <v>12.664285714285715</v>
      </c>
      <c r="AT61" s="85">
        <v>13.158273381294965</v>
      </c>
      <c r="AU61" s="404">
        <v>1670</v>
      </c>
      <c r="AV61" s="228">
        <v>1335</v>
      </c>
      <c r="AW61" s="228">
        <v>110</v>
      </c>
      <c r="AX61" s="83">
        <v>1445</v>
      </c>
      <c r="AY61" s="84">
        <v>0.8652694610778443</v>
      </c>
      <c r="AZ61" s="86">
        <v>1.0313104422858692</v>
      </c>
      <c r="BA61" s="228">
        <v>95</v>
      </c>
      <c r="BB61" s="84">
        <v>5.6886227544910177E-2</v>
      </c>
      <c r="BC61" s="86">
        <v>0.67721699458226392</v>
      </c>
      <c r="BD61" s="228">
        <v>55</v>
      </c>
      <c r="BE61" s="228">
        <v>15</v>
      </c>
      <c r="BF61" s="83">
        <v>70</v>
      </c>
      <c r="BG61" s="84">
        <v>4.1916167664670656E-2</v>
      </c>
      <c r="BH61" s="86">
        <v>0.73408349675430218</v>
      </c>
      <c r="BI61" s="234">
        <v>60</v>
      </c>
      <c r="BJ61" s="88" t="s">
        <v>7</v>
      </c>
      <c r="BK61" s="76" t="s">
        <v>7</v>
      </c>
      <c r="BL61" s="216" t="s">
        <v>7</v>
      </c>
      <c r="BN61" s="140"/>
      <c r="BO61">
        <v>2425</v>
      </c>
      <c r="BP61">
        <v>1795</v>
      </c>
      <c r="BQ61">
        <v>180</v>
      </c>
      <c r="BR61">
        <v>1975</v>
      </c>
      <c r="BS61" s="242">
        <v>0.81443298969072164</v>
      </c>
      <c r="BT61" s="2">
        <v>1.0293200111354184</v>
      </c>
      <c r="BU61">
        <v>355</v>
      </c>
      <c r="BV61" s="242">
        <v>0.14639175257731959</v>
      </c>
      <c r="BW61" s="2">
        <v>1.0762279362851841</v>
      </c>
      <c r="BX61">
        <v>45</v>
      </c>
      <c r="BY61">
        <v>20</v>
      </c>
      <c r="BZ61">
        <v>65</v>
      </c>
      <c r="CA61" s="242">
        <v>2.6804123711340205E-2</v>
      </c>
      <c r="CB61" s="2">
        <v>0.42895520206347248</v>
      </c>
      <c r="CC61">
        <v>35</v>
      </c>
    </row>
    <row r="62" spans="1:81">
      <c r="A62" s="149" t="s">
        <v>69</v>
      </c>
      <c r="B62" s="228" t="s">
        <v>462</v>
      </c>
      <c r="C62" s="77">
        <v>6020100.0599999996</v>
      </c>
      <c r="D62" s="78"/>
      <c r="E62" s="79"/>
      <c r="F62" s="80"/>
      <c r="G62" s="80"/>
      <c r="H62" s="81"/>
      <c r="I62" s="258">
        <v>466020100.06</v>
      </c>
      <c r="J62" s="228">
        <v>2.2999999999999998</v>
      </c>
      <c r="K62" s="398">
        <v>229.99999999999997</v>
      </c>
      <c r="L62" s="78">
        <v>2.31</v>
      </c>
      <c r="M62" s="82">
        <v>231</v>
      </c>
      <c r="N62" s="239">
        <v>6020100.0599999996</v>
      </c>
      <c r="O62" s="227">
        <v>1</v>
      </c>
      <c r="P62" s="404">
        <v>4757</v>
      </c>
      <c r="Q62" s="80">
        <v>4432</v>
      </c>
      <c r="R62" s="410">
        <v>4432</v>
      </c>
      <c r="S62" s="80">
        <v>3926</v>
      </c>
      <c r="T62" s="415">
        <v>3261</v>
      </c>
      <c r="U62" s="229">
        <v>325</v>
      </c>
      <c r="V62" s="421">
        <v>7.3330324909747294E-2</v>
      </c>
      <c r="W62" s="83">
        <v>1171</v>
      </c>
      <c r="X62" s="427">
        <v>0.35909230297454769</v>
      </c>
      <c r="Y62" s="435">
        <v>2067.6999999999998</v>
      </c>
      <c r="Z62" s="227">
        <v>1919.1</v>
      </c>
      <c r="AA62" s="239">
        <v>6020100.0599999996</v>
      </c>
      <c r="AB62" s="227">
        <v>1</v>
      </c>
      <c r="AC62" s="442">
        <v>2096</v>
      </c>
      <c r="AD62" s="239">
        <v>1852</v>
      </c>
      <c r="AE62" s="410">
        <v>1852</v>
      </c>
      <c r="AF62" s="452">
        <v>1239</v>
      </c>
      <c r="AG62" s="229">
        <v>244</v>
      </c>
      <c r="AH62" s="421">
        <v>0.13174946004319654</v>
      </c>
      <c r="AI62" s="80">
        <v>613</v>
      </c>
      <c r="AJ62" s="231">
        <v>0.49475383373688459</v>
      </c>
      <c r="AK62" s="442">
        <v>2049</v>
      </c>
      <c r="AL62" s="239">
        <v>1813</v>
      </c>
      <c r="AM62" s="410">
        <v>1813</v>
      </c>
      <c r="AN62" s="464">
        <v>1216</v>
      </c>
      <c r="AO62" s="232">
        <v>236</v>
      </c>
      <c r="AP62" s="421">
        <v>0.13017098731384447</v>
      </c>
      <c r="AQ62" s="83">
        <v>597</v>
      </c>
      <c r="AR62" s="427">
        <v>0.49095394736842107</v>
      </c>
      <c r="AS62" s="233">
        <v>8.9086956521739147</v>
      </c>
      <c r="AT62" s="85">
        <v>7.8484848484848486</v>
      </c>
      <c r="AU62" s="404">
        <v>1605</v>
      </c>
      <c r="AV62" s="228">
        <v>1320</v>
      </c>
      <c r="AW62" s="228">
        <v>120</v>
      </c>
      <c r="AX62" s="83">
        <v>1440</v>
      </c>
      <c r="AY62" s="84">
        <v>0.89719626168224298</v>
      </c>
      <c r="AZ62" s="86">
        <v>1.0693638399073218</v>
      </c>
      <c r="BA62" s="228">
        <v>70</v>
      </c>
      <c r="BB62" s="84">
        <v>4.3613707165109032E-2</v>
      </c>
      <c r="BC62" s="86">
        <v>0.51921079958463134</v>
      </c>
      <c r="BD62" s="228">
        <v>40</v>
      </c>
      <c r="BE62" s="228">
        <v>15</v>
      </c>
      <c r="BF62" s="83">
        <v>55</v>
      </c>
      <c r="BG62" s="84">
        <v>3.4267912772585667E-2</v>
      </c>
      <c r="BH62" s="86">
        <v>0.60013857745333921</v>
      </c>
      <c r="BI62" s="234">
        <v>40</v>
      </c>
      <c r="BJ62" s="88" t="s">
        <v>7</v>
      </c>
      <c r="BK62" s="76" t="s">
        <v>7</v>
      </c>
      <c r="BL62" s="216" t="s">
        <v>7</v>
      </c>
      <c r="BN62" s="140" t="s">
        <v>67</v>
      </c>
      <c r="BO62">
        <v>2055</v>
      </c>
      <c r="BP62">
        <v>1610</v>
      </c>
      <c r="BQ62">
        <v>115</v>
      </c>
      <c r="BR62">
        <v>1725</v>
      </c>
      <c r="BS62" s="242">
        <v>0.83941605839416056</v>
      </c>
      <c r="BT62" s="2">
        <v>1.060894828071292</v>
      </c>
      <c r="BU62">
        <v>245</v>
      </c>
      <c r="BV62" s="242">
        <v>0.11922141119221411</v>
      </c>
      <c r="BW62" s="2">
        <v>0.87647979527149156</v>
      </c>
      <c r="BX62">
        <v>50</v>
      </c>
      <c r="BY62">
        <v>20</v>
      </c>
      <c r="BZ62">
        <v>70</v>
      </c>
      <c r="CA62" s="242">
        <v>3.4063260340632603E-2</v>
      </c>
      <c r="CB62" s="2">
        <v>0.5451255515648471</v>
      </c>
      <c r="CC62">
        <v>20</v>
      </c>
    </row>
    <row r="63" spans="1:81">
      <c r="A63" s="149" t="s">
        <v>701</v>
      </c>
      <c r="B63" s="228" t="s">
        <v>463</v>
      </c>
      <c r="C63" s="77">
        <v>6020100.0700000003</v>
      </c>
      <c r="D63" s="78"/>
      <c r="E63" s="79"/>
      <c r="F63" s="80"/>
      <c r="G63" s="80"/>
      <c r="H63" s="81"/>
      <c r="I63" s="258">
        <v>466020100.06999999</v>
      </c>
      <c r="J63" s="228">
        <v>1.39</v>
      </c>
      <c r="K63" s="398">
        <v>139</v>
      </c>
      <c r="L63" s="78">
        <v>1.41</v>
      </c>
      <c r="M63" s="82">
        <v>141</v>
      </c>
      <c r="N63" s="239">
        <v>6020100.0700000003</v>
      </c>
      <c r="O63" s="227">
        <v>1</v>
      </c>
      <c r="P63" s="404">
        <v>5151</v>
      </c>
      <c r="Q63" s="80">
        <v>5122</v>
      </c>
      <c r="R63" s="410">
        <v>5122</v>
      </c>
      <c r="S63" s="80">
        <v>5218</v>
      </c>
      <c r="T63" s="415">
        <v>5058</v>
      </c>
      <c r="U63" s="229">
        <v>29</v>
      </c>
      <c r="V63" s="421">
        <v>5.661850839515814E-3</v>
      </c>
      <c r="W63" s="83">
        <v>64</v>
      </c>
      <c r="X63" s="427">
        <v>1.2653222617635429E-2</v>
      </c>
      <c r="Y63" s="435">
        <v>3710.8</v>
      </c>
      <c r="Z63" s="227">
        <v>3628.5</v>
      </c>
      <c r="AA63" s="239">
        <v>6020100.0700000003</v>
      </c>
      <c r="AB63" s="227">
        <v>1</v>
      </c>
      <c r="AC63" s="442">
        <v>2214</v>
      </c>
      <c r="AD63" s="239">
        <v>2086</v>
      </c>
      <c r="AE63" s="410">
        <v>2086</v>
      </c>
      <c r="AF63" s="452">
        <v>2128</v>
      </c>
      <c r="AG63" s="229">
        <v>128</v>
      </c>
      <c r="AH63" s="421">
        <v>6.1361457334611694E-2</v>
      </c>
      <c r="AI63" s="80">
        <v>-42</v>
      </c>
      <c r="AJ63" s="231">
        <v>-1.9736842105263157E-2</v>
      </c>
      <c r="AK63" s="442">
        <v>2181</v>
      </c>
      <c r="AL63" s="239">
        <v>2058</v>
      </c>
      <c r="AM63" s="410">
        <v>2058</v>
      </c>
      <c r="AN63" s="464">
        <v>2110</v>
      </c>
      <c r="AO63" s="232">
        <v>123</v>
      </c>
      <c r="AP63" s="421">
        <v>5.9766763848396499E-2</v>
      </c>
      <c r="AQ63" s="83">
        <v>-52</v>
      </c>
      <c r="AR63" s="427">
        <v>-2.4644549763033177E-2</v>
      </c>
      <c r="AS63" s="233">
        <v>15.690647482014388</v>
      </c>
      <c r="AT63" s="85">
        <v>14.595744680851064</v>
      </c>
      <c r="AU63" s="404">
        <v>1865</v>
      </c>
      <c r="AV63" s="228">
        <v>1460</v>
      </c>
      <c r="AW63" s="228">
        <v>150</v>
      </c>
      <c r="AX63" s="83">
        <v>1610</v>
      </c>
      <c r="AY63" s="84">
        <v>0.86327077747989278</v>
      </c>
      <c r="AZ63" s="86">
        <v>1.0289282210725779</v>
      </c>
      <c r="BA63" s="228">
        <v>135</v>
      </c>
      <c r="BB63" s="84">
        <v>7.2386058981233251E-2</v>
      </c>
      <c r="BC63" s="86">
        <v>0.86173879739563386</v>
      </c>
      <c r="BD63" s="228">
        <v>80</v>
      </c>
      <c r="BE63" s="228">
        <v>10</v>
      </c>
      <c r="BF63" s="83">
        <v>90</v>
      </c>
      <c r="BG63" s="84">
        <v>4.8257372654155493E-2</v>
      </c>
      <c r="BH63" s="86">
        <v>0.8451378748538616</v>
      </c>
      <c r="BI63" s="234">
        <v>25</v>
      </c>
      <c r="BJ63" s="88" t="s">
        <v>7</v>
      </c>
      <c r="BK63" s="76" t="s">
        <v>7</v>
      </c>
      <c r="BL63" s="216" t="s">
        <v>7</v>
      </c>
      <c r="BN63" s="140"/>
      <c r="BO63">
        <v>2435</v>
      </c>
      <c r="BP63">
        <v>1835</v>
      </c>
      <c r="BQ63">
        <v>180</v>
      </c>
      <c r="BR63">
        <v>2015</v>
      </c>
      <c r="BS63" s="242">
        <v>0.82751540041067762</v>
      </c>
      <c r="BT63" s="2">
        <v>1.0458541978866904</v>
      </c>
      <c r="BU63">
        <v>280</v>
      </c>
      <c r="BV63" s="242">
        <v>0.11498973305954825</v>
      </c>
      <c r="BW63" s="2">
        <v>0.84536977613747855</v>
      </c>
      <c r="BX63">
        <v>85</v>
      </c>
      <c r="BY63">
        <v>10</v>
      </c>
      <c r="BZ63">
        <v>95</v>
      </c>
      <c r="CA63" s="242">
        <v>3.9014373716632446E-2</v>
      </c>
      <c r="CB63" s="2">
        <v>0.62435984631415242</v>
      </c>
      <c r="CC63">
        <v>35</v>
      </c>
    </row>
    <row r="64" spans="1:81">
      <c r="A64" s="149" t="s">
        <v>68</v>
      </c>
      <c r="B64" s="228" t="s">
        <v>464</v>
      </c>
      <c r="C64" s="77">
        <v>6020100.0800000001</v>
      </c>
      <c r="D64" s="78"/>
      <c r="E64" s="79"/>
      <c r="F64" s="80"/>
      <c r="G64" s="80"/>
      <c r="H64" s="81"/>
      <c r="I64" s="258">
        <v>466020100.07999998</v>
      </c>
      <c r="J64" s="228">
        <v>2.95</v>
      </c>
      <c r="K64" s="398">
        <v>295</v>
      </c>
      <c r="L64" s="78">
        <v>4.5999999999999996</v>
      </c>
      <c r="M64" s="82">
        <v>459.99999999999994</v>
      </c>
      <c r="N64" s="239">
        <v>6020100.0899999999</v>
      </c>
      <c r="O64" s="227">
        <v>0.33764505</v>
      </c>
      <c r="P64" s="404">
        <v>3721</v>
      </c>
      <c r="Q64" s="80">
        <v>8912</v>
      </c>
      <c r="R64" s="410">
        <v>3009.0926856000001</v>
      </c>
      <c r="S64" s="80">
        <v>7729</v>
      </c>
      <c r="T64" s="415">
        <v>6817</v>
      </c>
      <c r="U64" s="229">
        <v>711.9073143999999</v>
      </c>
      <c r="V64" s="421">
        <v>0.23658537266293897</v>
      </c>
      <c r="W64" s="83">
        <v>2095</v>
      </c>
      <c r="X64" s="427">
        <v>0.30731993545547898</v>
      </c>
      <c r="Y64" s="435">
        <v>1261.4000000000001</v>
      </c>
      <c r="Z64" s="227">
        <v>1935.4</v>
      </c>
      <c r="AA64" s="239">
        <v>6020100.0899999999</v>
      </c>
      <c r="AB64" s="227">
        <v>0.33441057000000002</v>
      </c>
      <c r="AC64" s="442">
        <v>1252</v>
      </c>
      <c r="AD64" s="239">
        <v>3256</v>
      </c>
      <c r="AE64" s="410">
        <v>1088.8408159200001</v>
      </c>
      <c r="AF64" s="452">
        <v>2206</v>
      </c>
      <c r="AG64" s="229">
        <v>163.15918407999993</v>
      </c>
      <c r="AH64" s="421">
        <v>0.14984668254022143</v>
      </c>
      <c r="AI64" s="80">
        <v>1050</v>
      </c>
      <c r="AJ64" s="231">
        <v>0.47597461468721669</v>
      </c>
      <c r="AK64" s="442">
        <v>1236</v>
      </c>
      <c r="AL64" s="239">
        <v>3172</v>
      </c>
      <c r="AM64" s="410">
        <v>1060.7503280400001</v>
      </c>
      <c r="AN64" s="464">
        <v>2176</v>
      </c>
      <c r="AO64" s="232">
        <v>175.24967195999989</v>
      </c>
      <c r="AP64" s="421">
        <v>0.16521293213627114</v>
      </c>
      <c r="AQ64" s="83">
        <v>996</v>
      </c>
      <c r="AR64" s="427">
        <v>0.4577205882352941</v>
      </c>
      <c r="AS64" s="233">
        <v>4.1898305084745759</v>
      </c>
      <c r="AT64" s="85">
        <v>6.8956521739130441</v>
      </c>
      <c r="AU64" s="404">
        <v>1455</v>
      </c>
      <c r="AV64" s="228">
        <v>1220</v>
      </c>
      <c r="AW64" s="228">
        <v>125</v>
      </c>
      <c r="AX64" s="83">
        <v>1345</v>
      </c>
      <c r="AY64" s="84">
        <v>0.92439862542955331</v>
      </c>
      <c r="AZ64" s="86">
        <v>1.1017862043260469</v>
      </c>
      <c r="BA64" s="228">
        <v>45</v>
      </c>
      <c r="BB64" s="84">
        <v>3.0927835051546393E-2</v>
      </c>
      <c r="BC64" s="86">
        <v>0.36818851251840939</v>
      </c>
      <c r="BD64" s="228">
        <v>35</v>
      </c>
      <c r="BE64" s="228">
        <v>0</v>
      </c>
      <c r="BF64" s="83">
        <v>35</v>
      </c>
      <c r="BG64" s="84">
        <v>2.4054982817869417E-2</v>
      </c>
      <c r="BH64" s="86">
        <v>0.42127815793116319</v>
      </c>
      <c r="BI64" s="234">
        <v>25</v>
      </c>
      <c r="BJ64" s="88" t="s">
        <v>7</v>
      </c>
      <c r="BK64" s="76" t="s">
        <v>7</v>
      </c>
      <c r="BL64" s="216" t="s">
        <v>7</v>
      </c>
      <c r="BM64" t="s">
        <v>597</v>
      </c>
      <c r="BN64" s="140" t="s">
        <v>67</v>
      </c>
      <c r="BO64">
        <v>4640</v>
      </c>
      <c r="BP64">
        <v>3770</v>
      </c>
      <c r="BQ64">
        <v>345</v>
      </c>
      <c r="BR64">
        <v>4115</v>
      </c>
      <c r="BS64" s="242">
        <v>0.8868534482758621</v>
      </c>
      <c r="BT64" s="2">
        <v>1.1208485078698112</v>
      </c>
      <c r="BU64">
        <v>390</v>
      </c>
      <c r="BV64" s="242">
        <v>8.4051724137931036E-2</v>
      </c>
      <c r="BW64" s="2">
        <v>0.61792288170332244</v>
      </c>
      <c r="BX64">
        <v>55</v>
      </c>
      <c r="BY64">
        <v>40</v>
      </c>
      <c r="BZ64">
        <v>95</v>
      </c>
      <c r="CA64" s="242">
        <v>2.0474137931034482E-2</v>
      </c>
      <c r="CB64" s="2">
        <v>0.32765435900322437</v>
      </c>
      <c r="CC64">
        <v>25</v>
      </c>
    </row>
    <row r="65" spans="1:81">
      <c r="A65" s="149" t="s">
        <v>600</v>
      </c>
      <c r="B65" s="228" t="s">
        <v>465</v>
      </c>
      <c r="C65" s="77"/>
      <c r="D65" s="78"/>
      <c r="E65" s="79"/>
      <c r="F65" s="80"/>
      <c r="G65" s="80"/>
      <c r="H65" s="81"/>
      <c r="I65" s="258"/>
      <c r="J65" s="228">
        <v>1.55</v>
      </c>
      <c r="K65" s="398">
        <v>155</v>
      </c>
      <c r="L65" s="78"/>
      <c r="M65" s="82"/>
      <c r="N65" s="239">
        <v>6020100.0999999996</v>
      </c>
      <c r="O65" s="227">
        <v>0.66235495</v>
      </c>
      <c r="P65" s="404">
        <v>5749</v>
      </c>
      <c r="Q65" s="80"/>
      <c r="R65" s="410">
        <v>5902.9073144000004</v>
      </c>
      <c r="S65" s="80"/>
      <c r="T65" s="415"/>
      <c r="U65" s="229">
        <v>-153.90731440000036</v>
      </c>
      <c r="V65" s="421">
        <v>-2.6073137557919495E-2</v>
      </c>
      <c r="W65" s="83"/>
      <c r="X65" s="427"/>
      <c r="Y65" s="435">
        <v>3719.4</v>
      </c>
      <c r="Z65" s="227"/>
      <c r="AA65" s="239">
        <v>6020100.0999999996</v>
      </c>
      <c r="AB65" s="227">
        <v>0.66558943000000004</v>
      </c>
      <c r="AC65" s="442">
        <v>2243</v>
      </c>
      <c r="AD65" s="239"/>
      <c r="AE65" s="410">
        <v>2167.1591840800002</v>
      </c>
      <c r="AF65" s="452"/>
      <c r="AG65" s="229">
        <v>75.840815919999841</v>
      </c>
      <c r="AH65" s="421">
        <v>3.4995498474282911E-2</v>
      </c>
      <c r="AI65" s="80"/>
      <c r="AJ65" s="231"/>
      <c r="AK65" s="442">
        <v>2204</v>
      </c>
      <c r="AL65" s="239"/>
      <c r="AM65" s="410">
        <v>2111.2496719600003</v>
      </c>
      <c r="AN65" s="464"/>
      <c r="AO65" s="232">
        <v>92.750328039999658</v>
      </c>
      <c r="AP65" s="421">
        <v>4.3931482510968935E-2</v>
      </c>
      <c r="AQ65" s="83"/>
      <c r="AR65" s="427"/>
      <c r="AS65" s="233">
        <v>14.219354838709677</v>
      </c>
      <c r="AT65" s="85"/>
      <c r="AU65" s="404">
        <v>2215</v>
      </c>
      <c r="AV65" s="228">
        <v>1860</v>
      </c>
      <c r="AW65" s="228">
        <v>160</v>
      </c>
      <c r="AX65" s="83">
        <v>2020</v>
      </c>
      <c r="AY65" s="84">
        <v>0.91196388261851014</v>
      </c>
      <c r="AZ65" s="86">
        <v>1.0869652951352922</v>
      </c>
      <c r="BA65" s="228">
        <v>85</v>
      </c>
      <c r="BB65" s="84">
        <v>3.8374717832957109E-2</v>
      </c>
      <c r="BC65" s="86">
        <v>0.45684187896377509</v>
      </c>
      <c r="BD65" s="228">
        <v>45</v>
      </c>
      <c r="BE65" s="228">
        <v>10</v>
      </c>
      <c r="BF65" s="83">
        <v>55</v>
      </c>
      <c r="BG65" s="84">
        <v>2.4830699774266364E-2</v>
      </c>
      <c r="BH65" s="86">
        <v>0.43486339359485754</v>
      </c>
      <c r="BI65" s="234">
        <v>55</v>
      </c>
      <c r="BJ65" s="88" t="s">
        <v>7</v>
      </c>
      <c r="BK65" s="76"/>
      <c r="BL65" s="216"/>
      <c r="BM65" t="s">
        <v>597</v>
      </c>
      <c r="BN65" s="140"/>
      <c r="BS65" s="242"/>
      <c r="BT65" s="2"/>
      <c r="BV65" s="242"/>
      <c r="BW65" s="2"/>
      <c r="CA65" s="242"/>
      <c r="CB65" s="2"/>
    </row>
    <row r="66" spans="1:81">
      <c r="A66" s="149" t="s">
        <v>702</v>
      </c>
      <c r="B66" s="228" t="s">
        <v>466</v>
      </c>
      <c r="C66" s="77">
        <v>6020101.0099999998</v>
      </c>
      <c r="D66" s="78"/>
      <c r="E66" s="79"/>
      <c r="F66" s="80"/>
      <c r="G66" s="80"/>
      <c r="H66" s="81"/>
      <c r="I66" s="258">
        <v>466020101.00999999</v>
      </c>
      <c r="J66" s="228">
        <v>3.06</v>
      </c>
      <c r="K66" s="398">
        <v>306</v>
      </c>
      <c r="L66" s="78">
        <v>3.12</v>
      </c>
      <c r="M66" s="82">
        <v>312</v>
      </c>
      <c r="N66" s="239">
        <v>6020101.0099999998</v>
      </c>
      <c r="O66" s="227">
        <v>1</v>
      </c>
      <c r="P66" s="404">
        <v>5794</v>
      </c>
      <c r="Q66" s="80">
        <v>5907</v>
      </c>
      <c r="R66" s="410">
        <v>5907</v>
      </c>
      <c r="S66" s="80">
        <v>5814</v>
      </c>
      <c r="T66" s="415">
        <v>5760</v>
      </c>
      <c r="U66" s="229">
        <v>-113</v>
      </c>
      <c r="V66" s="421">
        <v>-1.9129845945488402E-2</v>
      </c>
      <c r="W66" s="83">
        <v>147</v>
      </c>
      <c r="X66" s="427">
        <v>2.5520833333333333E-2</v>
      </c>
      <c r="Y66" s="435">
        <v>1892.9</v>
      </c>
      <c r="Z66" s="227">
        <v>1891</v>
      </c>
      <c r="AA66" s="239">
        <v>6020101.0099999998</v>
      </c>
      <c r="AB66" s="227">
        <v>1</v>
      </c>
      <c r="AC66" s="442">
        <v>2507</v>
      </c>
      <c r="AD66" s="239">
        <v>2486</v>
      </c>
      <c r="AE66" s="410">
        <v>2486</v>
      </c>
      <c r="AF66" s="452">
        <v>2462</v>
      </c>
      <c r="AG66" s="229">
        <v>21</v>
      </c>
      <c r="AH66" s="421">
        <v>8.4473049074818979E-3</v>
      </c>
      <c r="AI66" s="80">
        <v>24</v>
      </c>
      <c r="AJ66" s="231">
        <v>9.7481722177091799E-3</v>
      </c>
      <c r="AK66" s="442">
        <v>2395</v>
      </c>
      <c r="AL66" s="239">
        <v>2428</v>
      </c>
      <c r="AM66" s="410">
        <v>2428</v>
      </c>
      <c r="AN66" s="464">
        <v>2420</v>
      </c>
      <c r="AO66" s="232">
        <v>-33</v>
      </c>
      <c r="AP66" s="421">
        <v>-1.3591433278418451E-2</v>
      </c>
      <c r="AQ66" s="83">
        <v>8</v>
      </c>
      <c r="AR66" s="427">
        <v>3.3057851239669421E-3</v>
      </c>
      <c r="AS66" s="233">
        <v>7.8267973856209148</v>
      </c>
      <c r="AT66" s="85">
        <v>7.7820512820512819</v>
      </c>
      <c r="AU66" s="404">
        <v>2285</v>
      </c>
      <c r="AV66" s="228">
        <v>1750</v>
      </c>
      <c r="AW66" s="228">
        <v>160</v>
      </c>
      <c r="AX66" s="83">
        <v>1910</v>
      </c>
      <c r="AY66" s="84">
        <v>0.83588621444201316</v>
      </c>
      <c r="AZ66" s="86">
        <v>0.99628869420978927</v>
      </c>
      <c r="BA66" s="228">
        <v>185</v>
      </c>
      <c r="BB66" s="84">
        <v>8.0962800875273522E-2</v>
      </c>
      <c r="BC66" s="86">
        <v>0.96384286756277993</v>
      </c>
      <c r="BD66" s="228">
        <v>100</v>
      </c>
      <c r="BE66" s="228">
        <v>30</v>
      </c>
      <c r="BF66" s="83">
        <v>130</v>
      </c>
      <c r="BG66" s="84">
        <v>5.689277899343545E-2</v>
      </c>
      <c r="BH66" s="86">
        <v>0.9963709105680465</v>
      </c>
      <c r="BI66" s="234">
        <v>60</v>
      </c>
      <c r="BJ66" s="88" t="s">
        <v>7</v>
      </c>
      <c r="BK66" s="76" t="s">
        <v>7</v>
      </c>
      <c r="BL66" s="216" t="s">
        <v>7</v>
      </c>
      <c r="BN66" s="140"/>
      <c r="BO66">
        <v>2845</v>
      </c>
      <c r="BP66">
        <v>2145</v>
      </c>
      <c r="BQ66">
        <v>130</v>
      </c>
      <c r="BR66">
        <v>2275</v>
      </c>
      <c r="BS66" s="242">
        <v>0.79964850615114236</v>
      </c>
      <c r="BT66" s="2">
        <v>1.0106346619977684</v>
      </c>
      <c r="BU66">
        <v>330</v>
      </c>
      <c r="BV66" s="242">
        <v>0.11599297012302284</v>
      </c>
      <c r="BW66" s="2">
        <v>0.8527452719247689</v>
      </c>
      <c r="BX66">
        <v>130</v>
      </c>
      <c r="BY66">
        <v>80</v>
      </c>
      <c r="BZ66">
        <v>210</v>
      </c>
      <c r="CA66" s="242">
        <v>7.3813708260105443E-2</v>
      </c>
      <c r="CB66" s="2">
        <v>1.1812650352890273</v>
      </c>
      <c r="CC66">
        <v>25</v>
      </c>
    </row>
    <row r="67" spans="1:81">
      <c r="A67" s="149" t="s">
        <v>703</v>
      </c>
      <c r="B67" s="228" t="s">
        <v>467</v>
      </c>
      <c r="C67" s="77">
        <v>6020101.0199999996</v>
      </c>
      <c r="D67" s="78"/>
      <c r="E67" s="79"/>
      <c r="F67" s="80"/>
      <c r="G67" s="80"/>
      <c r="H67" s="81"/>
      <c r="I67" s="258">
        <v>466020101.01999998</v>
      </c>
      <c r="J67" s="228">
        <v>2.31</v>
      </c>
      <c r="K67" s="398">
        <v>231</v>
      </c>
      <c r="L67" s="78">
        <v>2.25</v>
      </c>
      <c r="M67" s="82">
        <v>225</v>
      </c>
      <c r="N67" s="239">
        <v>6020101.0199999996</v>
      </c>
      <c r="O67" s="227">
        <v>1</v>
      </c>
      <c r="P67" s="404">
        <v>4461</v>
      </c>
      <c r="Q67" s="80">
        <v>4560</v>
      </c>
      <c r="R67" s="410">
        <v>4560</v>
      </c>
      <c r="S67" s="80">
        <v>4702</v>
      </c>
      <c r="T67" s="415">
        <v>4686</v>
      </c>
      <c r="U67" s="229">
        <v>-99</v>
      </c>
      <c r="V67" s="421">
        <v>-2.1710526315789475E-2</v>
      </c>
      <c r="W67" s="83">
        <v>-126</v>
      </c>
      <c r="X67" s="427">
        <v>-2.6888604353393086E-2</v>
      </c>
      <c r="Y67" s="435">
        <v>1927.1</v>
      </c>
      <c r="Z67" s="227">
        <v>2027.4</v>
      </c>
      <c r="AA67" s="239">
        <v>6020101.0199999996</v>
      </c>
      <c r="AB67" s="227">
        <v>1</v>
      </c>
      <c r="AC67" s="442">
        <v>1627</v>
      </c>
      <c r="AD67" s="239">
        <v>1617</v>
      </c>
      <c r="AE67" s="410">
        <v>1617</v>
      </c>
      <c r="AF67" s="452">
        <v>1589</v>
      </c>
      <c r="AG67" s="229">
        <v>10</v>
      </c>
      <c r="AH67" s="421">
        <v>6.1842918985776131E-3</v>
      </c>
      <c r="AI67" s="80">
        <v>28</v>
      </c>
      <c r="AJ67" s="231">
        <v>1.7621145374449341E-2</v>
      </c>
      <c r="AK67" s="442">
        <v>1607</v>
      </c>
      <c r="AL67" s="239">
        <v>1603</v>
      </c>
      <c r="AM67" s="410">
        <v>1603</v>
      </c>
      <c r="AN67" s="464">
        <v>1573</v>
      </c>
      <c r="AO67" s="232">
        <v>4</v>
      </c>
      <c r="AP67" s="421">
        <v>2.495321272613849E-3</v>
      </c>
      <c r="AQ67" s="83">
        <v>30</v>
      </c>
      <c r="AR67" s="427">
        <v>1.9071837253655435E-2</v>
      </c>
      <c r="AS67" s="233">
        <v>6.9567099567099566</v>
      </c>
      <c r="AT67" s="85">
        <v>7.1244444444444444</v>
      </c>
      <c r="AU67" s="404">
        <v>1615</v>
      </c>
      <c r="AV67" s="228">
        <v>1325</v>
      </c>
      <c r="AW67" s="228">
        <v>115</v>
      </c>
      <c r="AX67" s="83">
        <v>1440</v>
      </c>
      <c r="AY67" s="84">
        <v>0.89164086687306499</v>
      </c>
      <c r="AZ67" s="86">
        <v>1.062742391982199</v>
      </c>
      <c r="BA67" s="228">
        <v>75</v>
      </c>
      <c r="BB67" s="84">
        <v>4.6439628482972138E-2</v>
      </c>
      <c r="BC67" s="86">
        <v>0.55285272003538255</v>
      </c>
      <c r="BD67" s="228">
        <v>50</v>
      </c>
      <c r="BE67" s="228">
        <v>15</v>
      </c>
      <c r="BF67" s="83">
        <v>65</v>
      </c>
      <c r="BG67" s="84">
        <v>4.0247678018575851E-2</v>
      </c>
      <c r="BH67" s="86">
        <v>0.70486301258451578</v>
      </c>
      <c r="BI67" s="234">
        <v>30</v>
      </c>
      <c r="BJ67" s="88" t="s">
        <v>7</v>
      </c>
      <c r="BK67" s="76" t="s">
        <v>7</v>
      </c>
      <c r="BL67" s="216" t="s">
        <v>7</v>
      </c>
      <c r="BN67" s="140"/>
      <c r="BO67">
        <v>2200</v>
      </c>
      <c r="BP67">
        <v>1720</v>
      </c>
      <c r="BQ67">
        <v>140</v>
      </c>
      <c r="BR67">
        <v>1860</v>
      </c>
      <c r="BS67" s="242">
        <v>0.84545454545454546</v>
      </c>
      <c r="BT67" s="2">
        <v>1.0685265616171011</v>
      </c>
      <c r="BU67">
        <v>215</v>
      </c>
      <c r="BV67" s="242">
        <v>9.7727272727272732E-2</v>
      </c>
      <c r="BW67" s="2">
        <v>0.718461383201905</v>
      </c>
      <c r="BX67">
        <v>75</v>
      </c>
      <c r="BY67">
        <v>40</v>
      </c>
      <c r="BZ67">
        <v>115</v>
      </c>
      <c r="CA67" s="242">
        <v>5.2272727272727269E-2</v>
      </c>
      <c r="CB67" s="2">
        <v>0.8365376361919642</v>
      </c>
      <c r="CC67">
        <v>15</v>
      </c>
    </row>
    <row r="68" spans="1:81">
      <c r="A68" s="149" t="s">
        <v>704</v>
      </c>
      <c r="B68" s="228" t="s">
        <v>468</v>
      </c>
      <c r="C68" s="77">
        <v>6020102.0099999998</v>
      </c>
      <c r="D68" s="78"/>
      <c r="E68" s="79"/>
      <c r="F68" s="80"/>
      <c r="G68" s="80"/>
      <c r="H68" s="81"/>
      <c r="I68" s="258">
        <v>466020102.00999999</v>
      </c>
      <c r="J68" s="228">
        <v>2.06</v>
      </c>
      <c r="K68" s="398">
        <v>206</v>
      </c>
      <c r="L68" s="78">
        <v>2.09</v>
      </c>
      <c r="M68" s="82">
        <v>209</v>
      </c>
      <c r="N68" s="239">
        <v>6020102.0099999998</v>
      </c>
      <c r="O68" s="227">
        <v>1</v>
      </c>
      <c r="P68" s="404">
        <v>5342</v>
      </c>
      <c r="Q68" s="80">
        <v>5079</v>
      </c>
      <c r="R68" s="410">
        <v>5079</v>
      </c>
      <c r="S68" s="80">
        <v>5360</v>
      </c>
      <c r="T68" s="415">
        <v>5117</v>
      </c>
      <c r="U68" s="229">
        <v>263</v>
      </c>
      <c r="V68" s="421">
        <v>5.1781846820240202E-2</v>
      </c>
      <c r="W68" s="83">
        <v>-38</v>
      </c>
      <c r="X68" s="427">
        <v>-7.4262263044752785E-3</v>
      </c>
      <c r="Y68" s="435">
        <v>2588.1999999999998</v>
      </c>
      <c r="Z68" s="227">
        <v>2430.8000000000002</v>
      </c>
      <c r="AA68" s="239">
        <v>6020102.0099999998</v>
      </c>
      <c r="AB68" s="227">
        <v>1</v>
      </c>
      <c r="AC68" s="442">
        <v>2142</v>
      </c>
      <c r="AD68" s="239">
        <v>2158</v>
      </c>
      <c r="AE68" s="410">
        <v>2158</v>
      </c>
      <c r="AF68" s="452">
        <v>1945</v>
      </c>
      <c r="AG68" s="229">
        <v>-16</v>
      </c>
      <c r="AH68" s="421">
        <v>-7.4142724745134385E-3</v>
      </c>
      <c r="AI68" s="80">
        <v>213</v>
      </c>
      <c r="AJ68" s="231">
        <v>0.10951156812339331</v>
      </c>
      <c r="AK68" s="442">
        <v>2091</v>
      </c>
      <c r="AL68" s="239">
        <v>2095</v>
      </c>
      <c r="AM68" s="410">
        <v>2095</v>
      </c>
      <c r="AN68" s="464">
        <v>1909</v>
      </c>
      <c r="AO68" s="232">
        <v>-4</v>
      </c>
      <c r="AP68" s="421">
        <v>-1.9093078758949881E-3</v>
      </c>
      <c r="AQ68" s="83">
        <v>186</v>
      </c>
      <c r="AR68" s="427">
        <v>9.7433211105290726E-2</v>
      </c>
      <c r="AS68" s="233">
        <v>10.150485436893204</v>
      </c>
      <c r="AT68" s="85">
        <v>10.023923444976077</v>
      </c>
      <c r="AU68" s="404">
        <v>1800</v>
      </c>
      <c r="AV68" s="228">
        <v>1365</v>
      </c>
      <c r="AW68" s="228">
        <v>155</v>
      </c>
      <c r="AX68" s="83">
        <v>1520</v>
      </c>
      <c r="AY68" s="84">
        <v>0.84444444444444444</v>
      </c>
      <c r="AZ68" s="86">
        <v>1.0064892067275857</v>
      </c>
      <c r="BA68" s="228">
        <v>175</v>
      </c>
      <c r="BB68" s="84">
        <v>9.7222222222222224E-2</v>
      </c>
      <c r="BC68" s="86">
        <v>1.1574074074074074</v>
      </c>
      <c r="BD68" s="228">
        <v>70</v>
      </c>
      <c r="BE68" s="228">
        <v>10</v>
      </c>
      <c r="BF68" s="83">
        <v>80</v>
      </c>
      <c r="BG68" s="84">
        <v>4.4444444444444446E-2</v>
      </c>
      <c r="BH68" s="86">
        <v>0.77836154893948239</v>
      </c>
      <c r="BI68" s="234">
        <v>25</v>
      </c>
      <c r="BJ68" s="88" t="s">
        <v>7</v>
      </c>
      <c r="BK68" s="76" t="s">
        <v>7</v>
      </c>
      <c r="BL68" s="216" t="s">
        <v>7</v>
      </c>
      <c r="BN68" s="140"/>
      <c r="BO68">
        <v>2095</v>
      </c>
      <c r="BP68">
        <v>1500</v>
      </c>
      <c r="BQ68">
        <v>110</v>
      </c>
      <c r="BR68">
        <v>1610</v>
      </c>
      <c r="BS68" s="242">
        <v>0.76849642004773266</v>
      </c>
      <c r="BT68" s="2">
        <v>0.97126314092636645</v>
      </c>
      <c r="BU68">
        <v>365</v>
      </c>
      <c r="BV68" s="242">
        <v>0.17422434367541767</v>
      </c>
      <c r="BW68" s="2">
        <v>1.2808447371063545</v>
      </c>
      <c r="BX68">
        <v>80</v>
      </c>
      <c r="BY68">
        <v>25</v>
      </c>
      <c r="BZ68">
        <v>105</v>
      </c>
      <c r="CA68" s="242">
        <v>5.0119331742243436E-2</v>
      </c>
      <c r="CB68" s="2">
        <v>0.80207613971295522</v>
      </c>
      <c r="CC68">
        <v>20</v>
      </c>
    </row>
    <row r="69" spans="1:81">
      <c r="A69" s="149"/>
      <c r="B69" s="228" t="s">
        <v>469</v>
      </c>
      <c r="C69" s="77">
        <v>6020102.0199999996</v>
      </c>
      <c r="D69" s="78"/>
      <c r="E69" s="79"/>
      <c r="F69" s="80"/>
      <c r="G69" s="80"/>
      <c r="H69" s="81"/>
      <c r="I69" s="258">
        <v>466020102.01999998</v>
      </c>
      <c r="J69" s="228">
        <v>1.1000000000000001</v>
      </c>
      <c r="K69" s="398">
        <v>110.00000000000001</v>
      </c>
      <c r="L69" s="78">
        <v>1.1200000000000001</v>
      </c>
      <c r="M69" s="82">
        <v>112.00000000000001</v>
      </c>
      <c r="N69" s="239">
        <v>6020102.0199999996</v>
      </c>
      <c r="O69" s="227">
        <v>1</v>
      </c>
      <c r="P69" s="404">
        <v>3671</v>
      </c>
      <c r="Q69" s="80">
        <v>3694</v>
      </c>
      <c r="R69" s="410">
        <v>3694</v>
      </c>
      <c r="S69" s="80">
        <v>3563</v>
      </c>
      <c r="T69" s="415">
        <v>3603</v>
      </c>
      <c r="U69" s="229">
        <v>-23</v>
      </c>
      <c r="V69" s="421">
        <v>-6.226312939902545E-3</v>
      </c>
      <c r="W69" s="83">
        <v>91</v>
      </c>
      <c r="X69" s="427">
        <v>2.5256730502359145E-2</v>
      </c>
      <c r="Y69" s="435">
        <v>3331.2</v>
      </c>
      <c r="Z69" s="227">
        <v>3288.5</v>
      </c>
      <c r="AA69" s="239">
        <v>6020102.0199999996</v>
      </c>
      <c r="AB69" s="227">
        <v>1</v>
      </c>
      <c r="AC69" s="442">
        <v>1831</v>
      </c>
      <c r="AD69" s="239">
        <v>1825</v>
      </c>
      <c r="AE69" s="410">
        <v>1825</v>
      </c>
      <c r="AF69" s="452">
        <v>1837</v>
      </c>
      <c r="AG69" s="229">
        <v>6</v>
      </c>
      <c r="AH69" s="421">
        <v>3.2876712328767125E-3</v>
      </c>
      <c r="AI69" s="80">
        <v>-12</v>
      </c>
      <c r="AJ69" s="231">
        <v>-6.5323897659226998E-3</v>
      </c>
      <c r="AK69" s="442">
        <v>1765</v>
      </c>
      <c r="AL69" s="239">
        <v>1791</v>
      </c>
      <c r="AM69" s="410">
        <v>1791</v>
      </c>
      <c r="AN69" s="464">
        <v>1807</v>
      </c>
      <c r="AO69" s="232">
        <v>-26</v>
      </c>
      <c r="AP69" s="421">
        <v>-1.4517029592406477E-2</v>
      </c>
      <c r="AQ69" s="83">
        <v>-16</v>
      </c>
      <c r="AR69" s="427">
        <v>-8.8544548976203646E-3</v>
      </c>
      <c r="AS69" s="233">
        <v>16.045454545454543</v>
      </c>
      <c r="AT69" s="85">
        <v>15.991071428571427</v>
      </c>
      <c r="AU69" s="404">
        <v>1415</v>
      </c>
      <c r="AV69" s="228">
        <v>965</v>
      </c>
      <c r="AW69" s="228">
        <v>160</v>
      </c>
      <c r="AX69" s="83">
        <v>1125</v>
      </c>
      <c r="AY69" s="84">
        <v>0.79505300353356889</v>
      </c>
      <c r="AZ69" s="86">
        <v>0.94761978967052318</v>
      </c>
      <c r="BA69" s="228">
        <v>155</v>
      </c>
      <c r="BB69" s="84">
        <v>0.10954063604240283</v>
      </c>
      <c r="BC69" s="86">
        <v>1.3040551909809859</v>
      </c>
      <c r="BD69" s="228">
        <v>80</v>
      </c>
      <c r="BE69" s="228">
        <v>25</v>
      </c>
      <c r="BF69" s="83">
        <v>105</v>
      </c>
      <c r="BG69" s="84">
        <v>7.4204946996466431E-2</v>
      </c>
      <c r="BH69" s="86">
        <v>1.2995612433706907</v>
      </c>
      <c r="BI69" s="234">
        <v>25</v>
      </c>
      <c r="BJ69" s="88" t="s">
        <v>7</v>
      </c>
      <c r="BK69" s="76" t="s">
        <v>7</v>
      </c>
      <c r="BL69" s="216" t="s">
        <v>7</v>
      </c>
      <c r="BN69" s="140"/>
      <c r="BO69">
        <v>1805</v>
      </c>
      <c r="BP69">
        <v>1255</v>
      </c>
      <c r="BQ69">
        <v>125</v>
      </c>
      <c r="BR69">
        <v>1380</v>
      </c>
      <c r="BS69" s="242">
        <v>0.76454293628808867</v>
      </c>
      <c r="BT69" s="2">
        <v>0.96626653592753686</v>
      </c>
      <c r="BU69">
        <v>355</v>
      </c>
      <c r="BV69" s="242">
        <v>0.19667590027700832</v>
      </c>
      <c r="BW69" s="2">
        <v>1.4459017980562723</v>
      </c>
      <c r="BX69">
        <v>35</v>
      </c>
      <c r="BY69">
        <v>15</v>
      </c>
      <c r="BZ69">
        <v>50</v>
      </c>
      <c r="CA69" s="242">
        <v>2.7700831024930747E-2</v>
      </c>
      <c r="CB69" s="2">
        <v>0.44330550394371226</v>
      </c>
      <c r="CC69">
        <v>20</v>
      </c>
    </row>
    <row r="70" spans="1:81">
      <c r="A70" s="150" t="s">
        <v>114</v>
      </c>
      <c r="B70" s="218" t="s">
        <v>470</v>
      </c>
      <c r="C70" s="90">
        <v>6020102.0300000003</v>
      </c>
      <c r="D70" s="91"/>
      <c r="E70" s="92"/>
      <c r="F70" s="93"/>
      <c r="G70" s="93"/>
      <c r="H70" s="94"/>
      <c r="I70" s="257">
        <v>466020102.02999997</v>
      </c>
      <c r="J70" s="218">
        <v>0.67</v>
      </c>
      <c r="K70" s="399">
        <v>67</v>
      </c>
      <c r="L70" s="91">
        <v>0.69</v>
      </c>
      <c r="M70" s="95">
        <v>69</v>
      </c>
      <c r="N70" s="249">
        <v>6020102.0300000003</v>
      </c>
      <c r="O70" s="217">
        <v>1</v>
      </c>
      <c r="P70" s="405">
        <v>3446</v>
      </c>
      <c r="Q70" s="93">
        <v>3210</v>
      </c>
      <c r="R70" s="411">
        <v>3210</v>
      </c>
      <c r="S70" s="93">
        <v>3218</v>
      </c>
      <c r="T70" s="416">
        <v>3019</v>
      </c>
      <c r="U70" s="219">
        <v>236</v>
      </c>
      <c r="V70" s="422">
        <v>7.3520249221183803E-2</v>
      </c>
      <c r="W70" s="96">
        <v>191</v>
      </c>
      <c r="X70" s="428">
        <v>6.3265982113282548E-2</v>
      </c>
      <c r="Y70" s="438">
        <v>5115.8</v>
      </c>
      <c r="Z70" s="217">
        <v>4669.1000000000004</v>
      </c>
      <c r="AA70" s="249">
        <v>6020102.0300000003</v>
      </c>
      <c r="AB70" s="217">
        <v>1</v>
      </c>
      <c r="AC70" s="443">
        <v>1646</v>
      </c>
      <c r="AD70" s="249">
        <v>1610</v>
      </c>
      <c r="AE70" s="411">
        <v>1610</v>
      </c>
      <c r="AF70" s="455">
        <v>1570</v>
      </c>
      <c r="AG70" s="219">
        <v>36</v>
      </c>
      <c r="AH70" s="422">
        <v>2.236024844720497E-2</v>
      </c>
      <c r="AI70" s="93">
        <v>40</v>
      </c>
      <c r="AJ70" s="221">
        <v>2.5477707006369428E-2</v>
      </c>
      <c r="AK70" s="443">
        <v>1576</v>
      </c>
      <c r="AL70" s="249">
        <v>1496</v>
      </c>
      <c r="AM70" s="411">
        <v>1496</v>
      </c>
      <c r="AN70" s="466">
        <v>1550</v>
      </c>
      <c r="AO70" s="222">
        <v>80</v>
      </c>
      <c r="AP70" s="422">
        <v>5.3475935828877004E-2</v>
      </c>
      <c r="AQ70" s="96">
        <v>-54</v>
      </c>
      <c r="AR70" s="428">
        <v>-3.4838709677419352E-2</v>
      </c>
      <c r="AS70" s="223">
        <v>23.522388059701491</v>
      </c>
      <c r="AT70" s="98">
        <v>21.681159420289855</v>
      </c>
      <c r="AU70" s="405">
        <v>1345</v>
      </c>
      <c r="AV70" s="218">
        <v>885</v>
      </c>
      <c r="AW70" s="218">
        <v>120</v>
      </c>
      <c r="AX70" s="96">
        <v>1005</v>
      </c>
      <c r="AY70" s="97">
        <v>0.74721189591078063</v>
      </c>
      <c r="AZ70" s="99">
        <v>0.89059820728340966</v>
      </c>
      <c r="BA70" s="218">
        <v>225</v>
      </c>
      <c r="BB70" s="97">
        <v>0.16728624535315986</v>
      </c>
      <c r="BC70" s="99">
        <v>1.9915029208709507</v>
      </c>
      <c r="BD70" s="218">
        <v>80</v>
      </c>
      <c r="BE70" s="218">
        <v>10</v>
      </c>
      <c r="BF70" s="96">
        <v>90</v>
      </c>
      <c r="BG70" s="97">
        <v>6.6914498141263934E-2</v>
      </c>
      <c r="BH70" s="99">
        <v>1.171882629444202</v>
      </c>
      <c r="BI70" s="224">
        <v>15</v>
      </c>
      <c r="BJ70" s="268" t="s">
        <v>6</v>
      </c>
      <c r="BK70" s="89" t="s">
        <v>6</v>
      </c>
      <c r="BL70" s="226" t="s">
        <v>6</v>
      </c>
      <c r="BN70" s="140" t="s">
        <v>115</v>
      </c>
      <c r="BO70">
        <v>1650</v>
      </c>
      <c r="BP70">
        <v>1015</v>
      </c>
      <c r="BQ70">
        <v>95</v>
      </c>
      <c r="BR70">
        <v>1110</v>
      </c>
      <c r="BS70" s="242">
        <v>0.67272727272727273</v>
      </c>
      <c r="BT70" s="2">
        <v>0.85022543612543533</v>
      </c>
      <c r="BU70">
        <v>465</v>
      </c>
      <c r="BV70" s="242">
        <v>0.2818181818181818</v>
      </c>
      <c r="BW70" s="2">
        <v>2.0718421283031678</v>
      </c>
      <c r="BX70">
        <v>40</v>
      </c>
      <c r="BY70">
        <v>10</v>
      </c>
      <c r="BZ70">
        <v>50</v>
      </c>
      <c r="CA70" s="242">
        <v>3.0303030303030304E-2</v>
      </c>
      <c r="CB70" s="2">
        <v>0.48494935431418218</v>
      </c>
      <c r="CC70">
        <v>20</v>
      </c>
    </row>
    <row r="71" spans="1:81">
      <c r="A71" s="150" t="s">
        <v>84</v>
      </c>
      <c r="B71" s="218" t="s">
        <v>471</v>
      </c>
      <c r="C71" s="90">
        <v>6020102.04</v>
      </c>
      <c r="D71" s="91"/>
      <c r="E71" s="92"/>
      <c r="F71" s="93"/>
      <c r="G71" s="93"/>
      <c r="H71" s="94"/>
      <c r="I71" s="257">
        <v>466020102.04000002</v>
      </c>
      <c r="J71" s="218">
        <v>1.42</v>
      </c>
      <c r="K71" s="399">
        <v>142</v>
      </c>
      <c r="L71" s="91">
        <v>1.44</v>
      </c>
      <c r="M71" s="95">
        <v>144</v>
      </c>
      <c r="N71" s="249">
        <v>6020102.04</v>
      </c>
      <c r="O71" s="217">
        <v>1</v>
      </c>
      <c r="P71" s="405">
        <v>5397</v>
      </c>
      <c r="Q71" s="93">
        <v>5224</v>
      </c>
      <c r="R71" s="411">
        <v>5224</v>
      </c>
      <c r="S71" s="93">
        <v>5048</v>
      </c>
      <c r="T71" s="416">
        <v>4941</v>
      </c>
      <c r="U71" s="219">
        <v>173</v>
      </c>
      <c r="V71" s="422">
        <v>3.3116385911179172E-2</v>
      </c>
      <c r="W71" s="96">
        <v>283</v>
      </c>
      <c r="X71" s="428">
        <v>5.7275855090062743E-2</v>
      </c>
      <c r="Y71" s="438">
        <v>3805.3</v>
      </c>
      <c r="Z71" s="217">
        <v>3619.5</v>
      </c>
      <c r="AA71" s="249">
        <v>6020102.04</v>
      </c>
      <c r="AB71" s="217">
        <v>1</v>
      </c>
      <c r="AC71" s="443">
        <v>2618</v>
      </c>
      <c r="AD71" s="249">
        <v>2315</v>
      </c>
      <c r="AE71" s="411">
        <v>2315</v>
      </c>
      <c r="AF71" s="455">
        <v>2503</v>
      </c>
      <c r="AG71" s="219">
        <v>303</v>
      </c>
      <c r="AH71" s="422">
        <v>0.13088552915766738</v>
      </c>
      <c r="AI71" s="93">
        <v>-188</v>
      </c>
      <c r="AJ71" s="221">
        <v>-7.510986815821015E-2</v>
      </c>
      <c r="AK71" s="443">
        <v>2454</v>
      </c>
      <c r="AL71" s="249">
        <v>2216</v>
      </c>
      <c r="AM71" s="411">
        <v>2216</v>
      </c>
      <c r="AN71" s="466">
        <v>2443</v>
      </c>
      <c r="AO71" s="222">
        <v>238</v>
      </c>
      <c r="AP71" s="422">
        <v>0.10740072202166065</v>
      </c>
      <c r="AQ71" s="96">
        <v>-227</v>
      </c>
      <c r="AR71" s="428">
        <v>-9.2918542775276294E-2</v>
      </c>
      <c r="AS71" s="223">
        <v>17.281690140845072</v>
      </c>
      <c r="AT71" s="98">
        <v>15.388888888888889</v>
      </c>
      <c r="AU71" s="405">
        <v>1945</v>
      </c>
      <c r="AV71" s="218">
        <v>1240</v>
      </c>
      <c r="AW71" s="218">
        <v>120</v>
      </c>
      <c r="AX71" s="96">
        <v>1360</v>
      </c>
      <c r="AY71" s="97">
        <v>0.69922879177377895</v>
      </c>
      <c r="AZ71" s="99">
        <v>0.83340737994490943</v>
      </c>
      <c r="BA71" s="218">
        <v>355</v>
      </c>
      <c r="BB71" s="97">
        <v>0.18251928020565553</v>
      </c>
      <c r="BC71" s="99">
        <v>2.1728485738768515</v>
      </c>
      <c r="BD71" s="218">
        <v>170</v>
      </c>
      <c r="BE71" s="218">
        <v>15</v>
      </c>
      <c r="BF71" s="96">
        <v>185</v>
      </c>
      <c r="BG71" s="97">
        <v>9.5115681233933158E-2</v>
      </c>
      <c r="BH71" s="99">
        <v>1.6657737519077611</v>
      </c>
      <c r="BI71" s="224">
        <v>45</v>
      </c>
      <c r="BJ71" s="268" t="s">
        <v>6</v>
      </c>
      <c r="BK71" s="89" t="s">
        <v>6</v>
      </c>
      <c r="BL71" s="226" t="s">
        <v>6</v>
      </c>
      <c r="BM71" t="s">
        <v>593</v>
      </c>
      <c r="BN71" s="140"/>
      <c r="BO71">
        <v>2230</v>
      </c>
      <c r="BP71">
        <v>1415</v>
      </c>
      <c r="BQ71">
        <v>120</v>
      </c>
      <c r="BR71">
        <v>1535</v>
      </c>
      <c r="BS71" s="242">
        <v>0.68834080717488788</v>
      </c>
      <c r="BT71" s="2">
        <v>0.86995858011016702</v>
      </c>
      <c r="BU71">
        <v>475</v>
      </c>
      <c r="BV71" s="242">
        <v>0.21300448430493274</v>
      </c>
      <c r="BW71" s="2">
        <v>1.5659446145499858</v>
      </c>
      <c r="BX71">
        <v>180</v>
      </c>
      <c r="BY71">
        <v>15</v>
      </c>
      <c r="BZ71">
        <v>195</v>
      </c>
      <c r="CA71" s="242">
        <v>8.744394618834081E-2</v>
      </c>
      <c r="CB71" s="2">
        <v>1.399394213009759</v>
      </c>
      <c r="CC71">
        <v>25</v>
      </c>
    </row>
    <row r="72" spans="1:81">
      <c r="A72" s="149" t="s">
        <v>705</v>
      </c>
      <c r="B72" s="228" t="s">
        <v>472</v>
      </c>
      <c r="C72" s="77">
        <v>6020103</v>
      </c>
      <c r="D72" s="78"/>
      <c r="E72" s="79"/>
      <c r="F72" s="80"/>
      <c r="G72" s="80"/>
      <c r="H72" s="81"/>
      <c r="I72" s="258">
        <v>466020103</v>
      </c>
      <c r="J72" s="228">
        <v>1.59</v>
      </c>
      <c r="K72" s="398">
        <v>159</v>
      </c>
      <c r="L72" s="78">
        <v>1.58</v>
      </c>
      <c r="M72" s="82">
        <v>158</v>
      </c>
      <c r="N72" s="239">
        <v>6020103</v>
      </c>
      <c r="O72" s="227">
        <v>1</v>
      </c>
      <c r="P72" s="404">
        <v>3074</v>
      </c>
      <c r="Q72" s="80">
        <v>3107</v>
      </c>
      <c r="R72" s="410">
        <v>3107</v>
      </c>
      <c r="S72" s="80">
        <v>3117</v>
      </c>
      <c r="T72" s="415">
        <v>3014</v>
      </c>
      <c r="U72" s="229">
        <v>-33</v>
      </c>
      <c r="V72" s="421">
        <v>-1.0621177985194722E-2</v>
      </c>
      <c r="W72" s="83">
        <v>93</v>
      </c>
      <c r="X72" s="427">
        <v>3.0856005308560051E-2</v>
      </c>
      <c r="Y72" s="435">
        <v>1930.9</v>
      </c>
      <c r="Z72" s="227">
        <v>1961.1</v>
      </c>
      <c r="AA72" s="239">
        <v>6020103</v>
      </c>
      <c r="AB72" s="227">
        <v>1</v>
      </c>
      <c r="AC72" s="442">
        <v>1458</v>
      </c>
      <c r="AD72" s="239">
        <v>1412</v>
      </c>
      <c r="AE72" s="410">
        <v>1412</v>
      </c>
      <c r="AF72" s="452">
        <v>1306</v>
      </c>
      <c r="AG72" s="229">
        <v>46</v>
      </c>
      <c r="AH72" s="421">
        <v>3.2577903682719546E-2</v>
      </c>
      <c r="AI72" s="80">
        <v>106</v>
      </c>
      <c r="AJ72" s="231">
        <v>8.1163859111791734E-2</v>
      </c>
      <c r="AK72" s="442">
        <v>1394</v>
      </c>
      <c r="AL72" s="239">
        <v>1381</v>
      </c>
      <c r="AM72" s="410">
        <v>1381</v>
      </c>
      <c r="AN72" s="464">
        <v>1287</v>
      </c>
      <c r="AO72" s="232">
        <v>13</v>
      </c>
      <c r="AP72" s="421">
        <v>9.4134685010861703E-3</v>
      </c>
      <c r="AQ72" s="83">
        <v>94</v>
      </c>
      <c r="AR72" s="427">
        <v>7.303807303807304E-2</v>
      </c>
      <c r="AS72" s="233">
        <v>8.7672955974842761</v>
      </c>
      <c r="AT72" s="85">
        <v>8.7405063291139236</v>
      </c>
      <c r="AU72" s="404">
        <v>1180</v>
      </c>
      <c r="AV72" s="228">
        <v>925</v>
      </c>
      <c r="AW72" s="228">
        <v>75</v>
      </c>
      <c r="AX72" s="83">
        <v>1000</v>
      </c>
      <c r="AY72" s="84">
        <v>0.84745762711864403</v>
      </c>
      <c r="AZ72" s="86">
        <v>1.0100806044322337</v>
      </c>
      <c r="BA72" s="228">
        <v>80</v>
      </c>
      <c r="BB72" s="84">
        <v>6.7796610169491525E-2</v>
      </c>
      <c r="BC72" s="86">
        <v>0.80710250201775624</v>
      </c>
      <c r="BD72" s="228">
        <v>35</v>
      </c>
      <c r="BE72" s="228">
        <v>40</v>
      </c>
      <c r="BF72" s="83">
        <v>75</v>
      </c>
      <c r="BG72" s="84">
        <v>6.3559322033898302E-2</v>
      </c>
      <c r="BH72" s="86">
        <v>1.1131229778265903</v>
      </c>
      <c r="BI72" s="234">
        <v>25</v>
      </c>
      <c r="BJ72" s="88" t="s">
        <v>7</v>
      </c>
      <c r="BK72" s="76" t="s">
        <v>7</v>
      </c>
      <c r="BL72" s="216" t="s">
        <v>7</v>
      </c>
      <c r="BN72" s="140"/>
      <c r="BO72">
        <v>1580</v>
      </c>
      <c r="BP72">
        <v>1145</v>
      </c>
      <c r="BQ72">
        <v>95</v>
      </c>
      <c r="BR72">
        <v>1240</v>
      </c>
      <c r="BS72" s="242">
        <v>0.78481012658227844</v>
      </c>
      <c r="BT72" s="2">
        <v>0.99188119643781547</v>
      </c>
      <c r="BU72">
        <v>235</v>
      </c>
      <c r="BV72" s="242">
        <v>0.14873417721518986</v>
      </c>
      <c r="BW72" s="2">
        <v>1.0934487345168822</v>
      </c>
      <c r="BX72">
        <v>55</v>
      </c>
      <c r="BY72">
        <v>35</v>
      </c>
      <c r="BZ72">
        <v>90</v>
      </c>
      <c r="CA72" s="242">
        <v>5.6962025316455694E-2</v>
      </c>
      <c r="CB72" s="2">
        <v>0.9115820141222285</v>
      </c>
      <c r="CC72">
        <v>10</v>
      </c>
    </row>
    <row r="73" spans="1:81">
      <c r="A73" s="149" t="s">
        <v>706</v>
      </c>
      <c r="B73" s="228" t="s">
        <v>473</v>
      </c>
      <c r="C73" s="77">
        <v>6020104</v>
      </c>
      <c r="D73" s="78"/>
      <c r="E73" s="79"/>
      <c r="F73" s="80"/>
      <c r="G73" s="80"/>
      <c r="H73" s="81"/>
      <c r="I73" s="258">
        <v>466020104</v>
      </c>
      <c r="J73" s="228">
        <v>1.28</v>
      </c>
      <c r="K73" s="398">
        <v>128</v>
      </c>
      <c r="L73" s="78">
        <v>1.31</v>
      </c>
      <c r="M73" s="82">
        <v>131</v>
      </c>
      <c r="N73" s="239">
        <v>6020104</v>
      </c>
      <c r="O73" s="227">
        <v>1</v>
      </c>
      <c r="P73" s="404">
        <v>3853</v>
      </c>
      <c r="Q73" s="80">
        <v>3638</v>
      </c>
      <c r="R73" s="410">
        <v>3638</v>
      </c>
      <c r="S73" s="80">
        <v>3492</v>
      </c>
      <c r="T73" s="415">
        <v>3560</v>
      </c>
      <c r="U73" s="229">
        <v>215</v>
      </c>
      <c r="V73" s="421">
        <v>5.9098405717427159E-2</v>
      </c>
      <c r="W73" s="83">
        <v>78</v>
      </c>
      <c r="X73" s="427">
        <v>2.1910112359550562E-2</v>
      </c>
      <c r="Y73" s="435">
        <v>3000.3</v>
      </c>
      <c r="Z73" s="227">
        <v>2777.5</v>
      </c>
      <c r="AA73" s="239">
        <v>6020104</v>
      </c>
      <c r="AB73" s="227">
        <v>1</v>
      </c>
      <c r="AC73" s="442">
        <v>2035</v>
      </c>
      <c r="AD73" s="239">
        <v>1943</v>
      </c>
      <c r="AE73" s="410">
        <v>1943</v>
      </c>
      <c r="AF73" s="452">
        <v>1953</v>
      </c>
      <c r="AG73" s="229">
        <v>92</v>
      </c>
      <c r="AH73" s="421">
        <v>4.7349459598558928E-2</v>
      </c>
      <c r="AI73" s="80">
        <v>-10</v>
      </c>
      <c r="AJ73" s="231">
        <v>-5.1203277009728623E-3</v>
      </c>
      <c r="AK73" s="442">
        <v>1935</v>
      </c>
      <c r="AL73" s="239">
        <v>1909</v>
      </c>
      <c r="AM73" s="410">
        <v>1909</v>
      </c>
      <c r="AN73" s="464">
        <v>1920</v>
      </c>
      <c r="AO73" s="232">
        <v>26</v>
      </c>
      <c r="AP73" s="421">
        <v>1.3619696176008382E-2</v>
      </c>
      <c r="AQ73" s="83">
        <v>-11</v>
      </c>
      <c r="AR73" s="427">
        <v>-5.7291666666666663E-3</v>
      </c>
      <c r="AS73" s="233">
        <v>15.1171875</v>
      </c>
      <c r="AT73" s="85">
        <v>14.572519083969466</v>
      </c>
      <c r="AU73" s="404">
        <v>1385</v>
      </c>
      <c r="AV73" s="228">
        <v>1035</v>
      </c>
      <c r="AW73" s="228">
        <v>85</v>
      </c>
      <c r="AX73" s="83">
        <v>1120</v>
      </c>
      <c r="AY73" s="84">
        <v>0.80866425992779778</v>
      </c>
      <c r="AZ73" s="86">
        <v>0.96384297965172561</v>
      </c>
      <c r="BA73" s="228">
        <v>135</v>
      </c>
      <c r="BB73" s="84">
        <v>9.7472924187725629E-2</v>
      </c>
      <c r="BC73" s="86">
        <v>1.1603919546157813</v>
      </c>
      <c r="BD73" s="228">
        <v>70</v>
      </c>
      <c r="BE73" s="228">
        <v>25</v>
      </c>
      <c r="BF73" s="83">
        <v>95</v>
      </c>
      <c r="BG73" s="84">
        <v>6.8592057761732855E-2</v>
      </c>
      <c r="BH73" s="86">
        <v>1.2012619572982988</v>
      </c>
      <c r="BI73" s="234">
        <v>30</v>
      </c>
      <c r="BJ73" s="88" t="s">
        <v>7</v>
      </c>
      <c r="BK73" s="76" t="s">
        <v>7</v>
      </c>
      <c r="BL73" s="216" t="s">
        <v>7</v>
      </c>
      <c r="BN73" s="140"/>
      <c r="BO73">
        <v>1760</v>
      </c>
      <c r="BP73">
        <v>1185</v>
      </c>
      <c r="BQ73">
        <v>125</v>
      </c>
      <c r="BR73">
        <v>1310</v>
      </c>
      <c r="BS73" s="242">
        <v>0.74431818181818177</v>
      </c>
      <c r="BT73" s="2">
        <v>0.94070550787527052</v>
      </c>
      <c r="BU73">
        <v>350</v>
      </c>
      <c r="BV73" s="242">
        <v>0.19886363636363635</v>
      </c>
      <c r="BW73" s="2">
        <v>1.461985372794574</v>
      </c>
      <c r="BX73">
        <v>45</v>
      </c>
      <c r="BY73">
        <v>30</v>
      </c>
      <c r="BZ73">
        <v>75</v>
      </c>
      <c r="CA73" s="242">
        <v>4.261363636363636E-2</v>
      </c>
      <c r="CB73" s="2">
        <v>0.68196002950431867</v>
      </c>
      <c r="CC73">
        <v>20</v>
      </c>
    </row>
    <row r="74" spans="1:81">
      <c r="A74" s="149" t="s">
        <v>707</v>
      </c>
      <c r="B74" s="228" t="s">
        <v>474</v>
      </c>
      <c r="C74" s="77">
        <v>6020105</v>
      </c>
      <c r="D74" s="78"/>
      <c r="E74" s="79"/>
      <c r="F74" s="80"/>
      <c r="G74" s="80"/>
      <c r="H74" s="81"/>
      <c r="I74" s="258">
        <v>466020105</v>
      </c>
      <c r="J74" s="228">
        <v>1.02</v>
      </c>
      <c r="K74" s="398">
        <v>102</v>
      </c>
      <c r="L74" s="78">
        <v>1.05</v>
      </c>
      <c r="M74" s="82">
        <v>105</v>
      </c>
      <c r="N74" s="239">
        <v>6020105</v>
      </c>
      <c r="O74" s="227">
        <v>1</v>
      </c>
      <c r="P74" s="404">
        <v>3079</v>
      </c>
      <c r="Q74" s="80">
        <v>2897</v>
      </c>
      <c r="R74" s="410">
        <v>2897</v>
      </c>
      <c r="S74" s="80">
        <v>2729</v>
      </c>
      <c r="T74" s="415">
        <v>2743</v>
      </c>
      <c r="U74" s="229">
        <v>182</v>
      </c>
      <c r="V74" s="421">
        <v>6.2823610631687954E-2</v>
      </c>
      <c r="W74" s="83">
        <v>154</v>
      </c>
      <c r="X74" s="427">
        <v>5.6142909223477942E-2</v>
      </c>
      <c r="Y74" s="435">
        <v>3021.3</v>
      </c>
      <c r="Z74" s="227">
        <v>2772.2</v>
      </c>
      <c r="AA74" s="239">
        <v>6020105</v>
      </c>
      <c r="AB74" s="227">
        <v>1</v>
      </c>
      <c r="AC74" s="442">
        <v>1434</v>
      </c>
      <c r="AD74" s="239">
        <v>1343</v>
      </c>
      <c r="AE74" s="410">
        <v>1343</v>
      </c>
      <c r="AF74" s="452">
        <v>1318</v>
      </c>
      <c r="AG74" s="229">
        <v>91</v>
      </c>
      <c r="AH74" s="421">
        <v>6.7758749069247948E-2</v>
      </c>
      <c r="AI74" s="80">
        <v>25</v>
      </c>
      <c r="AJ74" s="231">
        <v>1.8968133535660091E-2</v>
      </c>
      <c r="AK74" s="442">
        <v>1365</v>
      </c>
      <c r="AL74" s="239">
        <v>1311</v>
      </c>
      <c r="AM74" s="410">
        <v>1311</v>
      </c>
      <c r="AN74" s="464">
        <v>1287</v>
      </c>
      <c r="AO74" s="232">
        <v>54</v>
      </c>
      <c r="AP74" s="421">
        <v>4.1189931350114416E-2</v>
      </c>
      <c r="AQ74" s="83">
        <v>24</v>
      </c>
      <c r="AR74" s="427">
        <v>1.8648018648018648E-2</v>
      </c>
      <c r="AS74" s="233">
        <v>13.382352941176471</v>
      </c>
      <c r="AT74" s="85">
        <v>12.485714285714286</v>
      </c>
      <c r="AU74" s="404">
        <v>1520</v>
      </c>
      <c r="AV74" s="228">
        <v>1145</v>
      </c>
      <c r="AW74" s="228">
        <v>105</v>
      </c>
      <c r="AX74" s="83">
        <v>1250</v>
      </c>
      <c r="AY74" s="84">
        <v>0.82236842105263153</v>
      </c>
      <c r="AZ74" s="86">
        <v>0.98017690232733201</v>
      </c>
      <c r="BA74" s="228">
        <v>120</v>
      </c>
      <c r="BB74" s="84">
        <v>7.8947368421052627E-2</v>
      </c>
      <c r="BC74" s="86">
        <v>0.93984962406015027</v>
      </c>
      <c r="BD74" s="228">
        <v>65</v>
      </c>
      <c r="BE74" s="228">
        <v>35</v>
      </c>
      <c r="BF74" s="83">
        <v>100</v>
      </c>
      <c r="BG74" s="84">
        <v>6.5789473684210523E-2</v>
      </c>
      <c r="BH74" s="86">
        <v>1.152179924416997</v>
      </c>
      <c r="BI74" s="234">
        <v>45</v>
      </c>
      <c r="BJ74" s="88" t="s">
        <v>7</v>
      </c>
      <c r="BK74" s="76" t="s">
        <v>7</v>
      </c>
      <c r="BL74" s="216" t="s">
        <v>7</v>
      </c>
      <c r="BN74" s="140"/>
      <c r="BO74">
        <v>1710</v>
      </c>
      <c r="BP74">
        <v>1270</v>
      </c>
      <c r="BQ74">
        <v>85</v>
      </c>
      <c r="BR74">
        <v>1355</v>
      </c>
      <c r="BS74" s="242">
        <v>0.79239766081871343</v>
      </c>
      <c r="BT74" s="2">
        <v>1.001470691121354</v>
      </c>
      <c r="BU74">
        <v>220</v>
      </c>
      <c r="BV74" s="242">
        <v>0.12865497076023391</v>
      </c>
      <c r="BW74" s="2">
        <v>0.94583247509784307</v>
      </c>
      <c r="BX74">
        <v>75</v>
      </c>
      <c r="BY74">
        <v>50</v>
      </c>
      <c r="BZ74">
        <v>125</v>
      </c>
      <c r="CA74" s="242">
        <v>7.3099415204678359E-2</v>
      </c>
      <c r="CB74" s="2">
        <v>1.1698339687403516</v>
      </c>
      <c r="CC74">
        <v>10</v>
      </c>
    </row>
    <row r="75" spans="1:81">
      <c r="A75" s="149" t="s">
        <v>708</v>
      </c>
      <c r="B75" s="228" t="s">
        <v>475</v>
      </c>
      <c r="C75" s="77">
        <v>6020110.0099999998</v>
      </c>
      <c r="D75" s="78"/>
      <c r="E75" s="79"/>
      <c r="F75" s="80"/>
      <c r="G75" s="80"/>
      <c r="H75" s="81"/>
      <c r="I75" s="258">
        <v>466020110.00999999</v>
      </c>
      <c r="J75" s="228">
        <v>15.37</v>
      </c>
      <c r="K75" s="398">
        <v>1537</v>
      </c>
      <c r="L75" s="78">
        <v>15.34</v>
      </c>
      <c r="M75" s="82">
        <v>1534</v>
      </c>
      <c r="N75" s="239">
        <v>6020110.0099999998</v>
      </c>
      <c r="O75" s="227">
        <v>1</v>
      </c>
      <c r="P75" s="404">
        <v>3070</v>
      </c>
      <c r="Q75" s="80">
        <v>2824</v>
      </c>
      <c r="R75" s="410">
        <v>2824</v>
      </c>
      <c r="S75" s="80">
        <v>1317</v>
      </c>
      <c r="T75" s="415">
        <v>819</v>
      </c>
      <c r="U75" s="229">
        <v>246</v>
      </c>
      <c r="V75" s="421">
        <v>8.7110481586402264E-2</v>
      </c>
      <c r="W75" s="83">
        <v>2005</v>
      </c>
      <c r="X75" s="427">
        <v>2.4481074481074483</v>
      </c>
      <c r="Y75" s="435">
        <v>199.7</v>
      </c>
      <c r="Z75" s="227">
        <v>184</v>
      </c>
      <c r="AA75" s="239">
        <v>6020110.0099999998</v>
      </c>
      <c r="AB75" s="227">
        <v>1</v>
      </c>
      <c r="AC75" s="442">
        <v>1248</v>
      </c>
      <c r="AD75" s="239">
        <v>1181</v>
      </c>
      <c r="AE75" s="410">
        <v>1181</v>
      </c>
      <c r="AF75" s="452">
        <v>295</v>
      </c>
      <c r="AG75" s="229">
        <v>67</v>
      </c>
      <c r="AH75" s="421">
        <v>5.6731583403895003E-2</v>
      </c>
      <c r="AI75" s="80">
        <v>886</v>
      </c>
      <c r="AJ75" s="231">
        <v>3.0033898305084747</v>
      </c>
      <c r="AK75" s="442">
        <v>1211</v>
      </c>
      <c r="AL75" s="239">
        <v>1126</v>
      </c>
      <c r="AM75" s="410">
        <v>1126</v>
      </c>
      <c r="AN75" s="464">
        <v>291</v>
      </c>
      <c r="AO75" s="232">
        <v>85</v>
      </c>
      <c r="AP75" s="421">
        <v>7.548845470692718E-2</v>
      </c>
      <c r="AQ75" s="83">
        <v>835</v>
      </c>
      <c r="AR75" s="427">
        <v>2.8694158075601375</v>
      </c>
      <c r="AS75" s="233">
        <v>0.78789850357839952</v>
      </c>
      <c r="AT75" s="85">
        <v>0.73402868318122561</v>
      </c>
      <c r="AU75" s="404">
        <v>1105</v>
      </c>
      <c r="AV75" s="228">
        <v>905</v>
      </c>
      <c r="AW75" s="228">
        <v>65</v>
      </c>
      <c r="AX75" s="83">
        <v>970</v>
      </c>
      <c r="AY75" s="84">
        <v>0.87782805429864252</v>
      </c>
      <c r="AZ75" s="86">
        <v>1.0462789681747826</v>
      </c>
      <c r="BA75" s="228">
        <v>60</v>
      </c>
      <c r="BB75" s="84">
        <v>5.4298642533936653E-2</v>
      </c>
      <c r="BC75" s="86">
        <v>0.6464124111182934</v>
      </c>
      <c r="BD75" s="228">
        <v>25</v>
      </c>
      <c r="BE75" s="228">
        <v>10</v>
      </c>
      <c r="BF75" s="83">
        <v>35</v>
      </c>
      <c r="BG75" s="84">
        <v>3.1674208144796379E-2</v>
      </c>
      <c r="BH75" s="86">
        <v>0.55471467854284373</v>
      </c>
      <c r="BI75" s="234">
        <v>35</v>
      </c>
      <c r="BJ75" s="88" t="s">
        <v>7</v>
      </c>
      <c r="BK75" s="76" t="s">
        <v>7</v>
      </c>
      <c r="BL75" s="238" t="s">
        <v>3</v>
      </c>
      <c r="BN75" s="140" t="s">
        <v>118</v>
      </c>
      <c r="BO75">
        <v>1385</v>
      </c>
      <c r="BP75">
        <v>1150</v>
      </c>
      <c r="BQ75">
        <v>100</v>
      </c>
      <c r="BR75">
        <v>1250</v>
      </c>
      <c r="BS75" s="242">
        <v>0.90252707581227432</v>
      </c>
      <c r="BT75" s="2">
        <v>1.1406576004219666</v>
      </c>
      <c r="BU75">
        <v>80</v>
      </c>
      <c r="BV75" s="242">
        <v>5.7761732851985562E-2</v>
      </c>
      <c r="BW75" s="2">
        <v>0.42464680864254983</v>
      </c>
      <c r="BX75">
        <v>40</v>
      </c>
      <c r="BY75">
        <v>10</v>
      </c>
      <c r="BZ75">
        <v>50</v>
      </c>
      <c r="CA75" s="242">
        <v>3.6101083032490974E-2</v>
      </c>
      <c r="CB75" s="2">
        <v>0.57773749791942286</v>
      </c>
      <c r="CC75">
        <v>15</v>
      </c>
    </row>
    <row r="76" spans="1:81">
      <c r="A76" s="149" t="s">
        <v>709</v>
      </c>
      <c r="B76" s="228" t="s">
        <v>476</v>
      </c>
      <c r="C76" s="77">
        <v>6020110.0199999996</v>
      </c>
      <c r="D76" s="78"/>
      <c r="E76" s="79"/>
      <c r="F76" s="80"/>
      <c r="G76" s="80"/>
      <c r="H76" s="81"/>
      <c r="I76" s="258">
        <v>466020110.01999998</v>
      </c>
      <c r="J76" s="228">
        <v>3.08</v>
      </c>
      <c r="K76" s="398">
        <v>308</v>
      </c>
      <c r="L76" s="78">
        <v>3.1</v>
      </c>
      <c r="M76" s="82">
        <v>310</v>
      </c>
      <c r="N76" s="239">
        <v>6020110.0199999996</v>
      </c>
      <c r="O76" s="227">
        <v>1</v>
      </c>
      <c r="P76" s="404">
        <v>5644</v>
      </c>
      <c r="Q76" s="80">
        <v>5478</v>
      </c>
      <c r="R76" s="410">
        <v>5478</v>
      </c>
      <c r="S76" s="80">
        <v>5552</v>
      </c>
      <c r="T76" s="415">
        <v>5568</v>
      </c>
      <c r="U76" s="229">
        <v>166</v>
      </c>
      <c r="V76" s="421">
        <v>3.0303030303030304E-2</v>
      </c>
      <c r="W76" s="83">
        <v>-90</v>
      </c>
      <c r="X76" s="427">
        <v>-1.6163793103448277E-2</v>
      </c>
      <c r="Y76" s="435">
        <v>1834.6</v>
      </c>
      <c r="Z76" s="227">
        <v>1769.3</v>
      </c>
      <c r="AA76" s="239">
        <v>6020110.0199999996</v>
      </c>
      <c r="AB76" s="227">
        <v>1</v>
      </c>
      <c r="AC76" s="442">
        <v>2293</v>
      </c>
      <c r="AD76" s="239">
        <v>2126</v>
      </c>
      <c r="AE76" s="410">
        <v>2126</v>
      </c>
      <c r="AF76" s="452">
        <v>2112</v>
      </c>
      <c r="AG76" s="229">
        <v>167</v>
      </c>
      <c r="AH76" s="421">
        <v>7.8551269990592656E-2</v>
      </c>
      <c r="AI76" s="80">
        <v>14</v>
      </c>
      <c r="AJ76" s="231">
        <v>6.628787878787879E-3</v>
      </c>
      <c r="AK76" s="442">
        <v>2218</v>
      </c>
      <c r="AL76" s="239">
        <v>2088</v>
      </c>
      <c r="AM76" s="410">
        <v>2088</v>
      </c>
      <c r="AN76" s="464">
        <v>2094</v>
      </c>
      <c r="AO76" s="232">
        <v>130</v>
      </c>
      <c r="AP76" s="421">
        <v>6.2260536398467431E-2</v>
      </c>
      <c r="AQ76" s="83">
        <v>-6</v>
      </c>
      <c r="AR76" s="427">
        <v>-2.8653295128939827E-3</v>
      </c>
      <c r="AS76" s="233">
        <v>7.2012987012987013</v>
      </c>
      <c r="AT76" s="85">
        <v>6.7354838709677418</v>
      </c>
      <c r="AU76" s="404">
        <v>1930</v>
      </c>
      <c r="AV76" s="228">
        <v>1545</v>
      </c>
      <c r="AW76" s="228">
        <v>135</v>
      </c>
      <c r="AX76" s="83">
        <v>1680</v>
      </c>
      <c r="AY76" s="84">
        <v>0.8704663212435233</v>
      </c>
      <c r="AZ76" s="86">
        <v>1.0375045545214818</v>
      </c>
      <c r="BA76" s="228">
        <v>90</v>
      </c>
      <c r="BB76" s="84">
        <v>4.6632124352331605E-2</v>
      </c>
      <c r="BC76" s="86">
        <v>0.55514433752775716</v>
      </c>
      <c r="BD76" s="228">
        <v>60</v>
      </c>
      <c r="BE76" s="228">
        <v>25</v>
      </c>
      <c r="BF76" s="83">
        <v>85</v>
      </c>
      <c r="BG76" s="84">
        <v>4.4041450777202069E-2</v>
      </c>
      <c r="BH76" s="86">
        <v>0.77130386650091187</v>
      </c>
      <c r="BI76" s="234">
        <v>85</v>
      </c>
      <c r="BJ76" s="88" t="s">
        <v>7</v>
      </c>
      <c r="BK76" s="76" t="s">
        <v>7</v>
      </c>
      <c r="BL76" s="216" t="s">
        <v>7</v>
      </c>
      <c r="BN76" s="140"/>
      <c r="BO76">
        <v>2595</v>
      </c>
      <c r="BP76">
        <v>1965</v>
      </c>
      <c r="BQ76">
        <v>145</v>
      </c>
      <c r="BR76">
        <v>2110</v>
      </c>
      <c r="BS76" s="242">
        <v>0.81310211946050093</v>
      </c>
      <c r="BT76" s="2">
        <v>1.027637992629868</v>
      </c>
      <c r="BU76">
        <v>295</v>
      </c>
      <c r="BV76" s="242">
        <v>0.11368015414258188</v>
      </c>
      <c r="BW76" s="2">
        <v>0.8357421475969643</v>
      </c>
      <c r="BX76">
        <v>95</v>
      </c>
      <c r="BY76">
        <v>70</v>
      </c>
      <c r="BZ76">
        <v>165</v>
      </c>
      <c r="CA76" s="242">
        <v>6.358381502890173E-2</v>
      </c>
      <c r="CB76" s="2">
        <v>1.0175526914222435</v>
      </c>
      <c r="CC76">
        <v>30</v>
      </c>
    </row>
    <row r="77" spans="1:81">
      <c r="A77" s="149" t="s">
        <v>710</v>
      </c>
      <c r="B77" s="228" t="s">
        <v>477</v>
      </c>
      <c r="C77" s="77">
        <v>6020110.04</v>
      </c>
      <c r="D77" s="78"/>
      <c r="E77" s="79"/>
      <c r="F77" s="80"/>
      <c r="G77" s="80"/>
      <c r="H77" s="81"/>
      <c r="I77" s="258">
        <v>466020110.04000002</v>
      </c>
      <c r="J77" s="228">
        <v>5.01</v>
      </c>
      <c r="K77" s="398">
        <v>501</v>
      </c>
      <c r="L77" s="78">
        <v>5.0199999999999996</v>
      </c>
      <c r="M77" s="82">
        <v>501.99999999999994</v>
      </c>
      <c r="N77" s="239">
        <v>6020110.04</v>
      </c>
      <c r="O77" s="227">
        <v>1</v>
      </c>
      <c r="P77" s="404">
        <v>4442</v>
      </c>
      <c r="Q77" s="80">
        <v>4516</v>
      </c>
      <c r="R77" s="410">
        <v>4516</v>
      </c>
      <c r="S77" s="80">
        <v>4587</v>
      </c>
      <c r="T77" s="415">
        <v>4764</v>
      </c>
      <c r="U77" s="229">
        <v>-74</v>
      </c>
      <c r="V77" s="421">
        <v>-1.6386182462356066E-2</v>
      </c>
      <c r="W77" s="83">
        <v>-248</v>
      </c>
      <c r="X77" s="427">
        <v>-5.2057094878253565E-2</v>
      </c>
      <c r="Y77" s="435">
        <v>886.3</v>
      </c>
      <c r="Z77" s="227">
        <v>899.7</v>
      </c>
      <c r="AA77" s="239">
        <v>6020110.04</v>
      </c>
      <c r="AB77" s="227">
        <v>1</v>
      </c>
      <c r="AC77" s="442">
        <v>1727</v>
      </c>
      <c r="AD77" s="239">
        <v>1732</v>
      </c>
      <c r="AE77" s="410">
        <v>1732</v>
      </c>
      <c r="AF77" s="452">
        <v>1732</v>
      </c>
      <c r="AG77" s="229">
        <v>-5</v>
      </c>
      <c r="AH77" s="421">
        <v>-2.8868360277136259E-3</v>
      </c>
      <c r="AI77" s="80">
        <v>0</v>
      </c>
      <c r="AJ77" s="231">
        <v>0</v>
      </c>
      <c r="AK77" s="442">
        <v>1705</v>
      </c>
      <c r="AL77" s="239">
        <v>1714</v>
      </c>
      <c r="AM77" s="410">
        <v>1714</v>
      </c>
      <c r="AN77" s="464">
        <v>1710</v>
      </c>
      <c r="AO77" s="232">
        <v>-9</v>
      </c>
      <c r="AP77" s="421">
        <v>-5.2508751458576431E-3</v>
      </c>
      <c r="AQ77" s="83">
        <v>4</v>
      </c>
      <c r="AR77" s="427">
        <v>2.3391812865497076E-3</v>
      </c>
      <c r="AS77" s="233">
        <v>3.4031936127744511</v>
      </c>
      <c r="AT77" s="85">
        <v>3.4143426294820722</v>
      </c>
      <c r="AU77" s="404">
        <v>1615</v>
      </c>
      <c r="AV77" s="228">
        <v>1360</v>
      </c>
      <c r="AW77" s="228">
        <v>80</v>
      </c>
      <c r="AX77" s="83">
        <v>1440</v>
      </c>
      <c r="AY77" s="84">
        <v>0.89164086687306499</v>
      </c>
      <c r="AZ77" s="86">
        <v>1.062742391982199</v>
      </c>
      <c r="BA77" s="228">
        <v>55</v>
      </c>
      <c r="BB77" s="84">
        <v>3.4055727554179564E-2</v>
      </c>
      <c r="BC77" s="86">
        <v>0.40542532802594716</v>
      </c>
      <c r="BD77" s="228">
        <v>75</v>
      </c>
      <c r="BE77" s="228">
        <v>0</v>
      </c>
      <c r="BF77" s="83">
        <v>75</v>
      </c>
      <c r="BG77" s="84">
        <v>4.6439628482972138E-2</v>
      </c>
      <c r="BH77" s="86">
        <v>0.81330347605905673</v>
      </c>
      <c r="BI77" s="234">
        <v>30</v>
      </c>
      <c r="BJ77" s="88" t="s">
        <v>7</v>
      </c>
      <c r="BK77" s="76" t="s">
        <v>7</v>
      </c>
      <c r="BL77" s="216" t="s">
        <v>7</v>
      </c>
      <c r="BN77" s="140" t="s">
        <v>53</v>
      </c>
      <c r="BO77">
        <v>2235</v>
      </c>
      <c r="BP77">
        <v>1890</v>
      </c>
      <c r="BQ77">
        <v>90</v>
      </c>
      <c r="BR77">
        <v>1980</v>
      </c>
      <c r="BS77" s="242">
        <v>0.88590604026845643</v>
      </c>
      <c r="BT77" s="2">
        <v>1.1196511275658736</v>
      </c>
      <c r="BU77">
        <v>130</v>
      </c>
      <c r="BV77" s="242">
        <v>5.8165548098434001E-2</v>
      </c>
      <c r="BW77" s="2">
        <v>0.42761553633160571</v>
      </c>
      <c r="BX77">
        <v>75</v>
      </c>
      <c r="BY77">
        <v>30</v>
      </c>
      <c r="BZ77">
        <v>105</v>
      </c>
      <c r="CA77" s="242">
        <v>4.6979865771812082E-2</v>
      </c>
      <c r="CB77" s="2">
        <v>0.75183423386963821</v>
      </c>
      <c r="CC77">
        <v>20</v>
      </c>
    </row>
    <row r="78" spans="1:81">
      <c r="A78" s="149" t="s">
        <v>711</v>
      </c>
      <c r="B78" s="228" t="s">
        <v>478</v>
      </c>
      <c r="C78" s="77">
        <v>6020110.0599999996</v>
      </c>
      <c r="D78" s="87">
        <v>6020110.0499999998</v>
      </c>
      <c r="E78" s="88">
        <v>0.68317135900000003</v>
      </c>
      <c r="F78" s="80">
        <v>9616</v>
      </c>
      <c r="G78" s="80">
        <v>3198</v>
      </c>
      <c r="H78" s="81">
        <v>3150</v>
      </c>
      <c r="I78" s="258"/>
      <c r="J78" s="228">
        <v>2.54</v>
      </c>
      <c r="K78" s="398">
        <v>254</v>
      </c>
      <c r="L78" s="78">
        <v>2.5499999999999998</v>
      </c>
      <c r="M78" s="82">
        <v>254.99999999999997</v>
      </c>
      <c r="N78" s="239">
        <v>6020110.0599999996</v>
      </c>
      <c r="O78" s="227">
        <v>1</v>
      </c>
      <c r="P78" s="404">
        <v>6684</v>
      </c>
      <c r="Q78" s="80">
        <v>6901</v>
      </c>
      <c r="R78" s="410">
        <v>6901</v>
      </c>
      <c r="S78" s="80">
        <v>6931</v>
      </c>
      <c r="T78" s="415">
        <v>6569.3757881440006</v>
      </c>
      <c r="U78" s="229">
        <v>-217</v>
      </c>
      <c r="V78" s="421">
        <v>-3.144471815678887E-2</v>
      </c>
      <c r="W78" s="83">
        <v>331.62421185599942</v>
      </c>
      <c r="X78" s="427">
        <v>5.0480323024676726E-2</v>
      </c>
      <c r="Y78" s="435">
        <v>2631.2</v>
      </c>
      <c r="Z78" s="227">
        <v>2702.4</v>
      </c>
      <c r="AA78" s="239">
        <v>6020110.0599999996</v>
      </c>
      <c r="AB78" s="227">
        <v>1</v>
      </c>
      <c r="AC78" s="442">
        <v>2424</v>
      </c>
      <c r="AD78" s="239">
        <v>2348</v>
      </c>
      <c r="AE78" s="410">
        <v>2348</v>
      </c>
      <c r="AF78" s="456">
        <v>2184.782006082</v>
      </c>
      <c r="AG78" s="229">
        <v>76</v>
      </c>
      <c r="AH78" s="421">
        <v>3.2367972742759793E-2</v>
      </c>
      <c r="AI78" s="80">
        <v>163.21799391800005</v>
      </c>
      <c r="AJ78" s="231">
        <v>7.4706764090711808E-2</v>
      </c>
      <c r="AK78" s="442">
        <v>2389</v>
      </c>
      <c r="AL78" s="239">
        <v>2325</v>
      </c>
      <c r="AM78" s="410">
        <v>2325</v>
      </c>
      <c r="AN78" s="467">
        <v>2151.98978085</v>
      </c>
      <c r="AO78" s="232">
        <v>64</v>
      </c>
      <c r="AP78" s="421">
        <v>2.7526881720430108E-2</v>
      </c>
      <c r="AQ78" s="83">
        <v>173.01021915000001</v>
      </c>
      <c r="AR78" s="427">
        <v>8.0395465020128426E-2</v>
      </c>
      <c r="AS78" s="233">
        <v>9.4055118110236222</v>
      </c>
      <c r="AT78" s="85">
        <v>9.1176470588235308</v>
      </c>
      <c r="AU78" s="404">
        <v>2710</v>
      </c>
      <c r="AV78" s="228">
        <v>2310</v>
      </c>
      <c r="AW78" s="228">
        <v>185</v>
      </c>
      <c r="AX78" s="83">
        <v>2495</v>
      </c>
      <c r="AY78" s="84">
        <v>0.92066420664206639</v>
      </c>
      <c r="AZ78" s="86">
        <v>1.0973351688224868</v>
      </c>
      <c r="BA78" s="228">
        <v>125</v>
      </c>
      <c r="BB78" s="84">
        <v>4.6125461254612546E-2</v>
      </c>
      <c r="BC78" s="86">
        <v>0.54911263398348265</v>
      </c>
      <c r="BD78" s="228">
        <v>35</v>
      </c>
      <c r="BE78" s="228">
        <v>10</v>
      </c>
      <c r="BF78" s="83">
        <v>45</v>
      </c>
      <c r="BG78" s="84">
        <v>1.6605166051660517E-2</v>
      </c>
      <c r="BH78" s="86">
        <v>0.29080851228827526</v>
      </c>
      <c r="BI78" s="234">
        <v>50</v>
      </c>
      <c r="BJ78" s="88" t="s">
        <v>7</v>
      </c>
      <c r="BK78" s="76" t="s">
        <v>7</v>
      </c>
      <c r="BL78" s="216" t="s">
        <v>7</v>
      </c>
      <c r="BN78" s="140" t="s">
        <v>42</v>
      </c>
      <c r="BO78">
        <v>3535</v>
      </c>
      <c r="BP78">
        <v>2980</v>
      </c>
      <c r="BQ78">
        <v>200</v>
      </c>
      <c r="BR78">
        <v>3180</v>
      </c>
      <c r="BS78" s="242">
        <v>0.89957567185289955</v>
      </c>
      <c r="BT78" s="2">
        <v>1.1369274725971072</v>
      </c>
      <c r="BU78">
        <v>285</v>
      </c>
      <c r="BV78" s="242">
        <v>8.0622347949080617E-2</v>
      </c>
      <c r="BW78" s="2">
        <v>0.59271114406446423</v>
      </c>
      <c r="BX78">
        <v>40</v>
      </c>
      <c r="BY78">
        <v>15</v>
      </c>
      <c r="BZ78">
        <v>55</v>
      </c>
      <c r="CA78" s="242">
        <v>1.5558698727015558E-2</v>
      </c>
      <c r="CB78" s="2">
        <v>0.24899096975395776</v>
      </c>
      <c r="CC78">
        <v>25</v>
      </c>
    </row>
    <row r="79" spans="1:81">
      <c r="A79" s="149" t="s">
        <v>59</v>
      </c>
      <c r="B79" s="228" t="s">
        <v>479</v>
      </c>
      <c r="C79" s="77">
        <v>6020110.0700000003</v>
      </c>
      <c r="D79" s="87">
        <v>6020110.0499999998</v>
      </c>
      <c r="E79" s="88">
        <v>0.31678527299999998</v>
      </c>
      <c r="F79" s="80">
        <v>9616</v>
      </c>
      <c r="G79" s="80">
        <v>3198</v>
      </c>
      <c r="H79" s="81">
        <v>3150</v>
      </c>
      <c r="I79" s="258"/>
      <c r="J79" s="228">
        <v>6.35</v>
      </c>
      <c r="K79" s="398">
        <v>635</v>
      </c>
      <c r="L79" s="78">
        <v>9.61</v>
      </c>
      <c r="M79" s="82">
        <v>961</v>
      </c>
      <c r="N79" s="239">
        <v>6020110.0800000001</v>
      </c>
      <c r="O79" s="227">
        <v>0.46308703000000001</v>
      </c>
      <c r="P79" s="404">
        <v>7422</v>
      </c>
      <c r="Q79" s="80">
        <v>10380</v>
      </c>
      <c r="R79" s="410">
        <v>4806.8433714000003</v>
      </c>
      <c r="S79" s="80">
        <v>6624</v>
      </c>
      <c r="T79" s="415">
        <v>3046.2071851679998</v>
      </c>
      <c r="U79" s="229">
        <v>2615.1566285999997</v>
      </c>
      <c r="V79" s="421">
        <v>0.54404864617802839</v>
      </c>
      <c r="W79" s="83">
        <v>7333.7928148320007</v>
      </c>
      <c r="X79" s="427">
        <v>2.4075160910066393</v>
      </c>
      <c r="Y79" s="435">
        <v>1168.5</v>
      </c>
      <c r="Z79" s="227">
        <v>1080.4000000000001</v>
      </c>
      <c r="AA79" s="239">
        <v>6020110.0800000001</v>
      </c>
      <c r="AB79" s="227">
        <v>0.48267387</v>
      </c>
      <c r="AC79" s="442">
        <v>2594</v>
      </c>
      <c r="AD79" s="239">
        <v>3383</v>
      </c>
      <c r="AE79" s="410">
        <v>1632.8857022100001</v>
      </c>
      <c r="AF79" s="456">
        <v>1013.079303054</v>
      </c>
      <c r="AG79" s="229">
        <v>961.11429778999991</v>
      </c>
      <c r="AH79" s="421">
        <v>0.58859863644417787</v>
      </c>
      <c r="AI79" s="80">
        <v>2369.9206969460001</v>
      </c>
      <c r="AJ79" s="231">
        <v>2.3393239698034543</v>
      </c>
      <c r="AK79" s="442">
        <v>2512</v>
      </c>
      <c r="AL79" s="239">
        <v>3309</v>
      </c>
      <c r="AM79" s="410">
        <v>1597.1678358300001</v>
      </c>
      <c r="AN79" s="467">
        <v>997.87360994999995</v>
      </c>
      <c r="AO79" s="232">
        <v>914.83216416999994</v>
      </c>
      <c r="AP79" s="421">
        <v>0.57278398903806449</v>
      </c>
      <c r="AQ79" s="83">
        <v>2311.1263900499998</v>
      </c>
      <c r="AR79" s="427">
        <v>2.3160512183159172</v>
      </c>
      <c r="AS79" s="233">
        <v>3.9559055118110238</v>
      </c>
      <c r="AT79" s="85">
        <v>3.4432882414151926</v>
      </c>
      <c r="AU79" s="404">
        <v>2870</v>
      </c>
      <c r="AV79" s="228">
        <v>2585</v>
      </c>
      <c r="AW79" s="228">
        <v>170</v>
      </c>
      <c r="AX79" s="83">
        <v>2755</v>
      </c>
      <c r="AY79" s="84">
        <v>0.95993031358885017</v>
      </c>
      <c r="AZ79" s="86">
        <v>1.1441362498079264</v>
      </c>
      <c r="BA79" s="228">
        <v>25</v>
      </c>
      <c r="BB79" s="84">
        <v>8.7108013937282226E-3</v>
      </c>
      <c r="BC79" s="86">
        <v>0.10370001659200265</v>
      </c>
      <c r="BD79" s="228">
        <v>25</v>
      </c>
      <c r="BE79" s="228">
        <v>0</v>
      </c>
      <c r="BF79" s="83">
        <v>25</v>
      </c>
      <c r="BG79" s="84">
        <v>8.7108013937282226E-3</v>
      </c>
      <c r="BH79" s="86">
        <v>0.15255343946984629</v>
      </c>
      <c r="BI79" s="234">
        <v>60</v>
      </c>
      <c r="BJ79" s="88" t="s">
        <v>7</v>
      </c>
      <c r="BK79" s="76" t="s">
        <v>7</v>
      </c>
      <c r="BL79" s="216" t="s">
        <v>7</v>
      </c>
      <c r="BM79" t="s">
        <v>597</v>
      </c>
      <c r="BN79" s="140" t="s">
        <v>60</v>
      </c>
      <c r="BO79">
        <v>5470</v>
      </c>
      <c r="BP79">
        <v>4745</v>
      </c>
      <c r="BQ79">
        <v>370</v>
      </c>
      <c r="BR79">
        <v>5115</v>
      </c>
      <c r="BS79" s="242">
        <v>0.93510054844606949</v>
      </c>
      <c r="BT79" s="2">
        <v>1.1818255389000845</v>
      </c>
      <c r="BU79">
        <v>295</v>
      </c>
      <c r="BV79" s="242">
        <v>5.3930530164533821E-2</v>
      </c>
      <c r="BW79" s="2">
        <v>0.39648096398795657</v>
      </c>
      <c r="BX79">
        <v>25</v>
      </c>
      <c r="BY79">
        <v>20</v>
      </c>
      <c r="BZ79">
        <v>45</v>
      </c>
      <c r="CA79" s="242">
        <v>8.2266910420475316E-3</v>
      </c>
      <c r="CB79" s="2">
        <v>0.13165444079644617</v>
      </c>
      <c r="CC79">
        <v>0</v>
      </c>
    </row>
    <row r="80" spans="1:81">
      <c r="A80" s="149" t="s">
        <v>712</v>
      </c>
      <c r="B80" s="228" t="s">
        <v>480</v>
      </c>
      <c r="C80" s="77"/>
      <c r="D80" s="87"/>
      <c r="E80" s="88"/>
      <c r="F80" s="80"/>
      <c r="G80" s="80"/>
      <c r="H80" s="81"/>
      <c r="I80" s="258"/>
      <c r="J80" s="228">
        <v>3.24</v>
      </c>
      <c r="K80" s="398">
        <v>324</v>
      </c>
      <c r="L80" s="78"/>
      <c r="M80" s="82"/>
      <c r="N80" s="239">
        <v>6020110.0899999999</v>
      </c>
      <c r="O80" s="227">
        <v>0.53691297000000004</v>
      </c>
      <c r="P80" s="404">
        <v>7696</v>
      </c>
      <c r="Q80" s="80"/>
      <c r="R80" s="410">
        <v>5573.1566286000007</v>
      </c>
      <c r="S80" s="80"/>
      <c r="T80" s="415"/>
      <c r="U80" s="229">
        <v>2122.8433713999993</v>
      </c>
      <c r="V80" s="421">
        <v>0.38090502615808702</v>
      </c>
      <c r="W80" s="83"/>
      <c r="X80" s="427"/>
      <c r="Y80" s="435">
        <v>2378.1999999999998</v>
      </c>
      <c r="Z80" s="227"/>
      <c r="AA80" s="239">
        <v>6020110.0899999999</v>
      </c>
      <c r="AB80" s="227">
        <v>0.51732613000000005</v>
      </c>
      <c r="AC80" s="442">
        <v>2494</v>
      </c>
      <c r="AD80" s="239"/>
      <c r="AE80" s="410">
        <v>1750.1142977900001</v>
      </c>
      <c r="AF80" s="452"/>
      <c r="AG80" s="229">
        <v>743.88570220999986</v>
      </c>
      <c r="AH80" s="421">
        <v>0.42504978283381822</v>
      </c>
      <c r="AI80" s="80"/>
      <c r="AJ80" s="231"/>
      <c r="AK80" s="442">
        <v>2431</v>
      </c>
      <c r="AL80" s="239"/>
      <c r="AM80" s="410">
        <v>1711.8321641700002</v>
      </c>
      <c r="AN80" s="464"/>
      <c r="AO80" s="232">
        <v>719.16783582999983</v>
      </c>
      <c r="AP80" s="421">
        <v>0.42011585649735467</v>
      </c>
      <c r="AQ80" s="83"/>
      <c r="AR80" s="427"/>
      <c r="AS80" s="233">
        <v>7.5030864197530862</v>
      </c>
      <c r="AT80" s="85"/>
      <c r="AU80" s="404">
        <v>3170</v>
      </c>
      <c r="AV80" s="228">
        <v>2710</v>
      </c>
      <c r="AW80" s="228">
        <v>245</v>
      </c>
      <c r="AX80" s="83">
        <v>2955</v>
      </c>
      <c r="AY80" s="84">
        <v>0.93217665615141954</v>
      </c>
      <c r="AZ80" s="86">
        <v>1.1110568011339923</v>
      </c>
      <c r="BA80" s="228">
        <v>105</v>
      </c>
      <c r="BB80" s="84">
        <v>3.3123028391167195E-2</v>
      </c>
      <c r="BC80" s="86">
        <v>0.39432176656151419</v>
      </c>
      <c r="BD80" s="228">
        <v>30</v>
      </c>
      <c r="BE80" s="228">
        <v>15</v>
      </c>
      <c r="BF80" s="83">
        <v>45</v>
      </c>
      <c r="BG80" s="84">
        <v>1.4195583596214511E-2</v>
      </c>
      <c r="BH80" s="86">
        <v>0.24860916981111228</v>
      </c>
      <c r="BI80" s="234">
        <v>65</v>
      </c>
      <c r="BJ80" s="88" t="s">
        <v>7</v>
      </c>
      <c r="BK80" s="76"/>
      <c r="BL80" s="216"/>
      <c r="BM80" t="s">
        <v>597</v>
      </c>
      <c r="BN80" s="140"/>
      <c r="BS80" s="242"/>
      <c r="BT80" s="2"/>
      <c r="BV80" s="242"/>
      <c r="BW80" s="2"/>
      <c r="CA80" s="242"/>
      <c r="CB80" s="2"/>
    </row>
    <row r="81" spans="1:81">
      <c r="A81" s="149"/>
      <c r="B81" s="228" t="s">
        <v>481</v>
      </c>
      <c r="C81" s="77">
        <v>6020111</v>
      </c>
      <c r="D81" s="78"/>
      <c r="E81" s="78"/>
      <c r="F81" s="80"/>
      <c r="G81" s="80"/>
      <c r="H81" s="81"/>
      <c r="I81" s="258">
        <v>466020111</v>
      </c>
      <c r="J81" s="228">
        <v>1.49</v>
      </c>
      <c r="K81" s="398">
        <v>149</v>
      </c>
      <c r="L81" s="78">
        <v>1.51</v>
      </c>
      <c r="M81" s="82">
        <v>151</v>
      </c>
      <c r="N81" s="239">
        <v>6020111</v>
      </c>
      <c r="O81" s="227">
        <v>1</v>
      </c>
      <c r="P81" s="404">
        <v>4221</v>
      </c>
      <c r="Q81" s="80">
        <v>4249</v>
      </c>
      <c r="R81" s="410">
        <v>4249</v>
      </c>
      <c r="S81" s="80">
        <v>4242</v>
      </c>
      <c r="T81" s="415">
        <v>4294</v>
      </c>
      <c r="U81" s="229">
        <v>-28</v>
      </c>
      <c r="V81" s="421">
        <v>-6.5897858319604614E-3</v>
      </c>
      <c r="W81" s="83">
        <v>-45</v>
      </c>
      <c r="X81" s="427">
        <v>-1.0479739170936191E-2</v>
      </c>
      <c r="Y81" s="435">
        <v>2829.7</v>
      </c>
      <c r="Z81" s="227">
        <v>2806.3</v>
      </c>
      <c r="AA81" s="239">
        <v>6020111</v>
      </c>
      <c r="AB81" s="227">
        <v>1</v>
      </c>
      <c r="AC81" s="442">
        <v>1698</v>
      </c>
      <c r="AD81" s="239">
        <v>1695</v>
      </c>
      <c r="AE81" s="410">
        <v>1695</v>
      </c>
      <c r="AF81" s="452">
        <v>1692</v>
      </c>
      <c r="AG81" s="229">
        <v>3</v>
      </c>
      <c r="AH81" s="421">
        <v>1.7699115044247787E-3</v>
      </c>
      <c r="AI81" s="80">
        <v>3</v>
      </c>
      <c r="AJ81" s="231">
        <v>1.7730496453900709E-3</v>
      </c>
      <c r="AK81" s="442">
        <v>1672</v>
      </c>
      <c r="AL81" s="239">
        <v>1677</v>
      </c>
      <c r="AM81" s="410">
        <v>1677</v>
      </c>
      <c r="AN81" s="464">
        <v>1678</v>
      </c>
      <c r="AO81" s="232">
        <v>-5</v>
      </c>
      <c r="AP81" s="421">
        <v>-2.9815146094215863E-3</v>
      </c>
      <c r="AQ81" s="83">
        <v>-1</v>
      </c>
      <c r="AR81" s="427">
        <v>-5.9594755661501785E-4</v>
      </c>
      <c r="AS81" s="233">
        <v>11.221476510067115</v>
      </c>
      <c r="AT81" s="85">
        <v>11.105960264900663</v>
      </c>
      <c r="AU81" s="404">
        <v>1595</v>
      </c>
      <c r="AV81" s="228">
        <v>1245</v>
      </c>
      <c r="AW81" s="228">
        <v>120</v>
      </c>
      <c r="AX81" s="83">
        <v>1365</v>
      </c>
      <c r="AY81" s="84">
        <v>0.85579937304075238</v>
      </c>
      <c r="AZ81" s="86">
        <v>1.0200230906326011</v>
      </c>
      <c r="BA81" s="228">
        <v>100</v>
      </c>
      <c r="BB81" s="84">
        <v>6.2695924764890276E-2</v>
      </c>
      <c r="BC81" s="86">
        <v>0.74638005672488417</v>
      </c>
      <c r="BD81" s="228">
        <v>65</v>
      </c>
      <c r="BE81" s="228">
        <v>20</v>
      </c>
      <c r="BF81" s="83">
        <v>85</v>
      </c>
      <c r="BG81" s="84">
        <v>5.329153605015674E-2</v>
      </c>
      <c r="BH81" s="86">
        <v>0.93330185727069603</v>
      </c>
      <c r="BI81" s="234">
        <v>40</v>
      </c>
      <c r="BJ81" s="88" t="s">
        <v>7</v>
      </c>
      <c r="BK81" s="76" t="s">
        <v>7</v>
      </c>
      <c r="BL81" s="216" t="s">
        <v>7</v>
      </c>
      <c r="BN81" s="140"/>
      <c r="BO81">
        <v>2165</v>
      </c>
      <c r="BP81">
        <v>1655</v>
      </c>
      <c r="BQ81">
        <v>120</v>
      </c>
      <c r="BR81">
        <v>1775</v>
      </c>
      <c r="BS81" s="242">
        <v>0.81986143187066973</v>
      </c>
      <c r="BT81" s="2">
        <v>1.0361807403001764</v>
      </c>
      <c r="BU81">
        <v>245</v>
      </c>
      <c r="BV81" s="242">
        <v>0.11316397228637413</v>
      </c>
      <c r="BW81" s="2">
        <v>0.83194733454176228</v>
      </c>
      <c r="BX81">
        <v>100</v>
      </c>
      <c r="BY81">
        <v>30</v>
      </c>
      <c r="BZ81">
        <v>130</v>
      </c>
      <c r="CA81" s="242">
        <v>6.0046189376443418E-2</v>
      </c>
      <c r="CB81" s="2">
        <v>0.96093890531540027</v>
      </c>
      <c r="CC81">
        <v>15</v>
      </c>
    </row>
    <row r="82" spans="1:81">
      <c r="A82" s="149" t="s">
        <v>713</v>
      </c>
      <c r="B82" s="228" t="s">
        <v>482</v>
      </c>
      <c r="C82" s="77">
        <v>6020112.0099999998</v>
      </c>
      <c r="D82" s="78"/>
      <c r="E82" s="79"/>
      <c r="F82" s="80"/>
      <c r="G82" s="80"/>
      <c r="H82" s="81"/>
      <c r="I82" s="258">
        <v>466020112.00999999</v>
      </c>
      <c r="J82" s="228">
        <v>1.21</v>
      </c>
      <c r="K82" s="398">
        <v>121</v>
      </c>
      <c r="L82" s="78">
        <v>1.2</v>
      </c>
      <c r="M82" s="82">
        <v>120</v>
      </c>
      <c r="N82" s="239">
        <v>6020112.0099999998</v>
      </c>
      <c r="O82" s="227">
        <v>1</v>
      </c>
      <c r="P82" s="404">
        <v>3231</v>
      </c>
      <c r="Q82" s="80">
        <v>3195</v>
      </c>
      <c r="R82" s="410">
        <v>3195</v>
      </c>
      <c r="S82" s="80">
        <v>3238</v>
      </c>
      <c r="T82" s="415">
        <v>3186</v>
      </c>
      <c r="U82" s="229">
        <v>36</v>
      </c>
      <c r="V82" s="421">
        <v>1.1267605633802818E-2</v>
      </c>
      <c r="W82" s="83">
        <v>9</v>
      </c>
      <c r="X82" s="427">
        <v>2.8248587570621469E-3</v>
      </c>
      <c r="Y82" s="435">
        <v>2673.6</v>
      </c>
      <c r="Z82" s="227">
        <v>2673.2</v>
      </c>
      <c r="AA82" s="239">
        <v>6020112.0099999998</v>
      </c>
      <c r="AB82" s="227">
        <v>1</v>
      </c>
      <c r="AC82" s="442">
        <v>1299</v>
      </c>
      <c r="AD82" s="239">
        <v>1293</v>
      </c>
      <c r="AE82" s="410">
        <v>1293</v>
      </c>
      <c r="AF82" s="452">
        <v>1292</v>
      </c>
      <c r="AG82" s="229">
        <v>6</v>
      </c>
      <c r="AH82" s="421">
        <v>4.6403712296983757E-3</v>
      </c>
      <c r="AI82" s="80">
        <v>1</v>
      </c>
      <c r="AJ82" s="231">
        <v>7.7399380804953565E-4</v>
      </c>
      <c r="AK82" s="442">
        <v>1260</v>
      </c>
      <c r="AL82" s="239">
        <v>1257</v>
      </c>
      <c r="AM82" s="410">
        <v>1257</v>
      </c>
      <c r="AN82" s="464">
        <v>1273</v>
      </c>
      <c r="AO82" s="232">
        <v>3</v>
      </c>
      <c r="AP82" s="421">
        <v>2.3866348448687352E-3</v>
      </c>
      <c r="AQ82" s="83">
        <v>-16</v>
      </c>
      <c r="AR82" s="427">
        <v>-1.2568735271013355E-2</v>
      </c>
      <c r="AS82" s="233">
        <v>10.413223140495868</v>
      </c>
      <c r="AT82" s="85">
        <v>10.475</v>
      </c>
      <c r="AU82" s="404">
        <v>1320</v>
      </c>
      <c r="AV82" s="228">
        <v>1015</v>
      </c>
      <c r="AW82" s="228">
        <v>120</v>
      </c>
      <c r="AX82" s="83">
        <v>1135</v>
      </c>
      <c r="AY82" s="84">
        <v>0.85984848484848486</v>
      </c>
      <c r="AZ82" s="86">
        <v>1.0248492072091595</v>
      </c>
      <c r="BA82" s="228">
        <v>95</v>
      </c>
      <c r="BB82" s="84">
        <v>7.1969696969696975E-2</v>
      </c>
      <c r="BC82" s="86">
        <v>0.85678210678210676</v>
      </c>
      <c r="BD82" s="228">
        <v>40</v>
      </c>
      <c r="BE82" s="228">
        <v>15</v>
      </c>
      <c r="BF82" s="83">
        <v>55</v>
      </c>
      <c r="BG82" s="84">
        <v>4.1666666666666664E-2</v>
      </c>
      <c r="BH82" s="86">
        <v>0.72971395213076473</v>
      </c>
      <c r="BI82" s="234">
        <v>35</v>
      </c>
      <c r="BJ82" s="88" t="s">
        <v>7</v>
      </c>
      <c r="BK82" s="76" t="s">
        <v>7</v>
      </c>
      <c r="BL82" s="226" t="s">
        <v>6</v>
      </c>
      <c r="BN82" s="140"/>
      <c r="BO82">
        <v>1610</v>
      </c>
      <c r="BP82">
        <v>1205</v>
      </c>
      <c r="BQ82">
        <v>75</v>
      </c>
      <c r="BR82">
        <v>1280</v>
      </c>
      <c r="BS82" s="242">
        <v>0.79503105590062106</v>
      </c>
      <c r="BT82" s="2">
        <v>1.0047989038648757</v>
      </c>
      <c r="BU82">
        <v>235</v>
      </c>
      <c r="BV82" s="242">
        <v>0.14596273291925466</v>
      </c>
      <c r="BW82" s="2">
        <v>1.0730739133768161</v>
      </c>
      <c r="BX82">
        <v>65</v>
      </c>
      <c r="BY82">
        <v>15</v>
      </c>
      <c r="BZ82">
        <v>80</v>
      </c>
      <c r="CA82" s="242">
        <v>4.9689440993788817E-2</v>
      </c>
      <c r="CB82" s="2">
        <v>0.79519645676362793</v>
      </c>
      <c r="CC82">
        <v>15</v>
      </c>
    </row>
    <row r="83" spans="1:81">
      <c r="A83" s="149" t="s">
        <v>714</v>
      </c>
      <c r="B83" s="228" t="s">
        <v>483</v>
      </c>
      <c r="C83" s="77">
        <v>6020112.0199999996</v>
      </c>
      <c r="D83" s="78"/>
      <c r="E83" s="79"/>
      <c r="F83" s="80"/>
      <c r="G83" s="80"/>
      <c r="H83" s="81"/>
      <c r="I83" s="258">
        <v>466020112.01999998</v>
      </c>
      <c r="J83" s="228">
        <v>2.27</v>
      </c>
      <c r="K83" s="398">
        <v>227</v>
      </c>
      <c r="L83" s="78">
        <v>2.29</v>
      </c>
      <c r="M83" s="82">
        <v>229</v>
      </c>
      <c r="N83" s="239">
        <v>6020112.0199999996</v>
      </c>
      <c r="O83" s="227">
        <v>1</v>
      </c>
      <c r="P83" s="404">
        <v>4660</v>
      </c>
      <c r="Q83" s="80">
        <v>4675</v>
      </c>
      <c r="R83" s="410">
        <v>4675</v>
      </c>
      <c r="S83" s="80">
        <v>4507</v>
      </c>
      <c r="T83" s="415">
        <v>4528</v>
      </c>
      <c r="U83" s="229">
        <v>-15</v>
      </c>
      <c r="V83" s="421">
        <v>-3.2085561497326204E-3</v>
      </c>
      <c r="W83" s="83">
        <v>147</v>
      </c>
      <c r="X83" s="427">
        <v>3.2464664310954065E-2</v>
      </c>
      <c r="Y83" s="435">
        <v>2053</v>
      </c>
      <c r="Z83" s="227">
        <v>2042.2</v>
      </c>
      <c r="AA83" s="239">
        <v>6020112.0199999996</v>
      </c>
      <c r="AB83" s="227">
        <v>1</v>
      </c>
      <c r="AC83" s="442">
        <v>1918</v>
      </c>
      <c r="AD83" s="239">
        <v>1938</v>
      </c>
      <c r="AE83" s="410">
        <v>1938</v>
      </c>
      <c r="AF83" s="452">
        <v>1949</v>
      </c>
      <c r="AG83" s="229">
        <v>-20</v>
      </c>
      <c r="AH83" s="421">
        <v>-1.0319917440660475E-2</v>
      </c>
      <c r="AI83" s="80">
        <v>-11</v>
      </c>
      <c r="AJ83" s="231">
        <v>-5.643919958953309E-3</v>
      </c>
      <c r="AK83" s="442">
        <v>1870</v>
      </c>
      <c r="AL83" s="239">
        <v>1887</v>
      </c>
      <c r="AM83" s="410">
        <v>1887</v>
      </c>
      <c r="AN83" s="464">
        <v>1899</v>
      </c>
      <c r="AO83" s="232">
        <v>-17</v>
      </c>
      <c r="AP83" s="421">
        <v>-9.0090090090090089E-3</v>
      </c>
      <c r="AQ83" s="83">
        <v>-12</v>
      </c>
      <c r="AR83" s="427">
        <v>-6.3191153238546603E-3</v>
      </c>
      <c r="AS83" s="233">
        <v>8.2378854625550666</v>
      </c>
      <c r="AT83" s="85">
        <v>8.2401746724890828</v>
      </c>
      <c r="AU83" s="404">
        <v>1960</v>
      </c>
      <c r="AV83" s="228">
        <v>1545</v>
      </c>
      <c r="AW83" s="228">
        <v>120</v>
      </c>
      <c r="AX83" s="83">
        <v>1665</v>
      </c>
      <c r="AY83" s="84">
        <v>0.84948979591836737</v>
      </c>
      <c r="AZ83" s="86">
        <v>1.0125027364938826</v>
      </c>
      <c r="BA83" s="228">
        <v>175</v>
      </c>
      <c r="BB83" s="84">
        <v>8.9285714285714288E-2</v>
      </c>
      <c r="BC83" s="86">
        <v>1.0629251700680271</v>
      </c>
      <c r="BD83" s="228">
        <v>65</v>
      </c>
      <c r="BE83" s="228">
        <v>25</v>
      </c>
      <c r="BF83" s="83">
        <v>90</v>
      </c>
      <c r="BG83" s="84">
        <v>4.5918367346938778E-2</v>
      </c>
      <c r="BH83" s="86">
        <v>0.80417455949104688</v>
      </c>
      <c r="BI83" s="234">
        <v>30</v>
      </c>
      <c r="BJ83" s="88" t="s">
        <v>7</v>
      </c>
      <c r="BK83" s="76" t="s">
        <v>7</v>
      </c>
      <c r="BL83" s="216" t="s">
        <v>7</v>
      </c>
      <c r="BN83" s="140"/>
      <c r="BO83">
        <v>2300</v>
      </c>
      <c r="BP83">
        <v>1680</v>
      </c>
      <c r="BQ83">
        <v>140</v>
      </c>
      <c r="BR83">
        <v>1820</v>
      </c>
      <c r="BS83" s="242">
        <v>0.79130434782608694</v>
      </c>
      <c r="BT83" s="2">
        <v>1.0000889090030092</v>
      </c>
      <c r="BU83">
        <v>355</v>
      </c>
      <c r="BV83" s="242">
        <v>0.15434782608695652</v>
      </c>
      <c r="BW83" s="2">
        <v>1.1347185849963353</v>
      </c>
      <c r="BX83">
        <v>40</v>
      </c>
      <c r="BY83">
        <v>50</v>
      </c>
      <c r="BZ83">
        <v>90</v>
      </c>
      <c r="CA83" s="242">
        <v>3.9130434782608699E-2</v>
      </c>
      <c r="CB83" s="2">
        <v>0.62621720970135708</v>
      </c>
      <c r="CC83">
        <v>35</v>
      </c>
    </row>
    <row r="84" spans="1:81">
      <c r="A84" s="148" t="s">
        <v>102</v>
      </c>
      <c r="B84" s="209" t="s">
        <v>484</v>
      </c>
      <c r="C84" s="66">
        <v>6020113</v>
      </c>
      <c r="D84" s="67"/>
      <c r="E84" s="68"/>
      <c r="F84" s="69"/>
      <c r="G84" s="69"/>
      <c r="H84" s="70"/>
      <c r="I84" s="256">
        <v>466020113</v>
      </c>
      <c r="J84" s="209">
        <v>1.2</v>
      </c>
      <c r="K84" s="397">
        <v>120</v>
      </c>
      <c r="L84" s="67">
        <v>1.24</v>
      </c>
      <c r="M84" s="71">
        <v>124</v>
      </c>
      <c r="N84" s="247">
        <v>6020113</v>
      </c>
      <c r="O84" s="208">
        <v>1</v>
      </c>
      <c r="P84" s="403">
        <v>2927</v>
      </c>
      <c r="Q84" s="69">
        <v>2700</v>
      </c>
      <c r="R84" s="409">
        <v>2700</v>
      </c>
      <c r="S84" s="69">
        <v>2612</v>
      </c>
      <c r="T84" s="414">
        <v>2625</v>
      </c>
      <c r="U84" s="210">
        <v>227</v>
      </c>
      <c r="V84" s="420">
        <v>8.4074074074074079E-2</v>
      </c>
      <c r="W84" s="72">
        <v>75</v>
      </c>
      <c r="X84" s="426">
        <v>2.8571428571428571E-2</v>
      </c>
      <c r="Y84" s="439">
        <v>2432.5</v>
      </c>
      <c r="Z84" s="208">
        <v>2169.5</v>
      </c>
      <c r="AA84" s="247">
        <v>6020113</v>
      </c>
      <c r="AB84" s="208">
        <v>1</v>
      </c>
      <c r="AC84" s="441">
        <v>1455</v>
      </c>
      <c r="AD84" s="247">
        <v>1352</v>
      </c>
      <c r="AE84" s="409">
        <v>1352</v>
      </c>
      <c r="AF84" s="457">
        <v>1271</v>
      </c>
      <c r="AG84" s="210">
        <v>103</v>
      </c>
      <c r="AH84" s="420">
        <v>7.6183431952662722E-2</v>
      </c>
      <c r="AI84" s="69">
        <v>81</v>
      </c>
      <c r="AJ84" s="212">
        <v>6.372934697088907E-2</v>
      </c>
      <c r="AK84" s="441">
        <v>1403</v>
      </c>
      <c r="AL84" s="247">
        <v>1299</v>
      </c>
      <c r="AM84" s="409">
        <v>1299</v>
      </c>
      <c r="AN84" s="468">
        <v>1230</v>
      </c>
      <c r="AO84" s="213">
        <v>104</v>
      </c>
      <c r="AP84" s="420">
        <v>8.0061585835257895E-2</v>
      </c>
      <c r="AQ84" s="72">
        <v>69</v>
      </c>
      <c r="AR84" s="426">
        <v>5.6097560975609757E-2</v>
      </c>
      <c r="AS84" s="214">
        <v>11.691666666666666</v>
      </c>
      <c r="AT84" s="74">
        <v>10.475806451612904</v>
      </c>
      <c r="AU84" s="403">
        <v>1350</v>
      </c>
      <c r="AV84" s="209">
        <v>1000</v>
      </c>
      <c r="AW84" s="209">
        <v>65</v>
      </c>
      <c r="AX84" s="72">
        <v>1065</v>
      </c>
      <c r="AY84" s="73">
        <v>0.78888888888888886</v>
      </c>
      <c r="AZ84" s="75">
        <v>0.94027281154813935</v>
      </c>
      <c r="BA84" s="209">
        <v>135</v>
      </c>
      <c r="BB84" s="73">
        <v>0.1</v>
      </c>
      <c r="BC84" s="75">
        <v>1.1904761904761905</v>
      </c>
      <c r="BD84" s="209">
        <v>85</v>
      </c>
      <c r="BE84" s="209">
        <v>35</v>
      </c>
      <c r="BF84" s="72">
        <v>120</v>
      </c>
      <c r="BG84" s="73">
        <v>8.8888888888888892E-2</v>
      </c>
      <c r="BH84" s="75">
        <v>1.5567230978789648</v>
      </c>
      <c r="BI84" s="215">
        <v>30</v>
      </c>
      <c r="BJ84" s="267" t="s">
        <v>5</v>
      </c>
      <c r="BK84" s="65" t="s">
        <v>5</v>
      </c>
      <c r="BL84" s="225" t="s">
        <v>5</v>
      </c>
      <c r="BM84" t="s">
        <v>386</v>
      </c>
      <c r="BN84" s="140" t="s">
        <v>103</v>
      </c>
      <c r="BO84" s="505">
        <v>1485</v>
      </c>
      <c r="BP84">
        <v>1040</v>
      </c>
      <c r="BQ84">
        <v>80</v>
      </c>
      <c r="BR84">
        <v>1120</v>
      </c>
      <c r="BS84" s="242">
        <v>0.75420875420875422</v>
      </c>
      <c r="BT84" s="506">
        <v>0.95320569415464229</v>
      </c>
      <c r="BU84">
        <v>170</v>
      </c>
      <c r="BV84" s="242">
        <v>0.11447811447811448</v>
      </c>
      <c r="BW84" s="506">
        <v>0.84160851089973376</v>
      </c>
      <c r="BX84">
        <v>100</v>
      </c>
      <c r="BY84">
        <v>60</v>
      </c>
      <c r="BZ84">
        <v>160</v>
      </c>
      <c r="CA84" s="242">
        <v>0.10774410774410774</v>
      </c>
      <c r="CB84" s="506">
        <v>1.7242643708948699</v>
      </c>
      <c r="CC84">
        <v>35</v>
      </c>
    </row>
    <row r="85" spans="1:81">
      <c r="A85" s="148" t="s">
        <v>715</v>
      </c>
      <c r="B85" s="209" t="s">
        <v>485</v>
      </c>
      <c r="C85" s="66">
        <v>6020114</v>
      </c>
      <c r="D85" s="67"/>
      <c r="E85" s="68"/>
      <c r="F85" s="69"/>
      <c r="G85" s="69"/>
      <c r="H85" s="70"/>
      <c r="I85" s="256">
        <v>466020114</v>
      </c>
      <c r="J85" s="209">
        <v>0.84</v>
      </c>
      <c r="K85" s="397">
        <v>84</v>
      </c>
      <c r="L85" s="67">
        <v>0.85</v>
      </c>
      <c r="M85" s="71">
        <v>85</v>
      </c>
      <c r="N85" s="247">
        <v>6020114</v>
      </c>
      <c r="O85" s="208">
        <v>1</v>
      </c>
      <c r="P85" s="403">
        <v>3197</v>
      </c>
      <c r="Q85" s="69">
        <v>3155</v>
      </c>
      <c r="R85" s="409">
        <v>3155</v>
      </c>
      <c r="S85" s="69">
        <v>3111</v>
      </c>
      <c r="T85" s="414">
        <v>3200</v>
      </c>
      <c r="U85" s="210">
        <v>42</v>
      </c>
      <c r="V85" s="420">
        <v>1.3312202852614897E-2</v>
      </c>
      <c r="W85" s="72">
        <v>-45</v>
      </c>
      <c r="X85" s="426">
        <v>-1.40625E-2</v>
      </c>
      <c r="Y85" s="439">
        <v>3786.1</v>
      </c>
      <c r="Z85" s="208">
        <v>3717.5</v>
      </c>
      <c r="AA85" s="247">
        <v>6020114</v>
      </c>
      <c r="AB85" s="208">
        <v>1</v>
      </c>
      <c r="AC85" s="441">
        <v>1693</v>
      </c>
      <c r="AD85" s="247">
        <v>1682</v>
      </c>
      <c r="AE85" s="409">
        <v>1682</v>
      </c>
      <c r="AF85" s="457">
        <v>1628</v>
      </c>
      <c r="AG85" s="210">
        <v>11</v>
      </c>
      <c r="AH85" s="420">
        <v>6.5398335315101069E-3</v>
      </c>
      <c r="AI85" s="69">
        <v>54</v>
      </c>
      <c r="AJ85" s="212">
        <v>3.3169533169533166E-2</v>
      </c>
      <c r="AK85" s="441">
        <v>1588</v>
      </c>
      <c r="AL85" s="247">
        <v>1602</v>
      </c>
      <c r="AM85" s="409">
        <v>1602</v>
      </c>
      <c r="AN85" s="468">
        <v>1586</v>
      </c>
      <c r="AO85" s="213">
        <v>-14</v>
      </c>
      <c r="AP85" s="420">
        <v>-8.7390761548064924E-3</v>
      </c>
      <c r="AQ85" s="72">
        <v>16</v>
      </c>
      <c r="AR85" s="426">
        <v>1.0088272383354351E-2</v>
      </c>
      <c r="AS85" s="214">
        <v>18.904761904761905</v>
      </c>
      <c r="AT85" s="74">
        <v>18.847058823529412</v>
      </c>
      <c r="AU85" s="403">
        <v>1335</v>
      </c>
      <c r="AV85" s="209">
        <v>845</v>
      </c>
      <c r="AW85" s="209">
        <v>85</v>
      </c>
      <c r="AX85" s="72">
        <v>930</v>
      </c>
      <c r="AY85" s="73">
        <v>0.6966292134831461</v>
      </c>
      <c r="AZ85" s="75">
        <v>0.83030895528384518</v>
      </c>
      <c r="BA85" s="209">
        <v>120</v>
      </c>
      <c r="BB85" s="73">
        <v>8.98876404494382E-2</v>
      </c>
      <c r="BC85" s="75">
        <v>1.0700909577314071</v>
      </c>
      <c r="BD85" s="209">
        <v>205</v>
      </c>
      <c r="BE85" s="209">
        <v>35</v>
      </c>
      <c r="BF85" s="72">
        <v>240</v>
      </c>
      <c r="BG85" s="73">
        <v>0.1797752808988764</v>
      </c>
      <c r="BH85" s="75">
        <v>3.1484287372832997</v>
      </c>
      <c r="BI85" s="215">
        <v>40</v>
      </c>
      <c r="BJ85" s="267" t="s">
        <v>5</v>
      </c>
      <c r="BK85" s="65" t="s">
        <v>5</v>
      </c>
      <c r="BL85" s="225" t="s">
        <v>5</v>
      </c>
      <c r="BN85" s="140"/>
      <c r="BO85" s="505">
        <v>1795</v>
      </c>
      <c r="BP85">
        <v>995</v>
      </c>
      <c r="BQ85">
        <v>115</v>
      </c>
      <c r="BR85">
        <v>1110</v>
      </c>
      <c r="BS85" s="242">
        <v>0.61838440111420612</v>
      </c>
      <c r="BT85" s="506">
        <v>0.78154427276154226</v>
      </c>
      <c r="BU85">
        <v>345</v>
      </c>
      <c r="BV85" s="242">
        <v>0.19220055710306408</v>
      </c>
      <c r="BW85" s="506">
        <v>1.4130004271561727</v>
      </c>
      <c r="BX85">
        <v>230</v>
      </c>
      <c r="BY85">
        <v>85</v>
      </c>
      <c r="BZ85">
        <v>315</v>
      </c>
      <c r="CA85" s="242">
        <v>0.17548746518105848</v>
      </c>
      <c r="CB85" s="506">
        <v>2.8083835866829658</v>
      </c>
      <c r="CC85">
        <v>25</v>
      </c>
    </row>
    <row r="86" spans="1:81">
      <c r="A86" s="148" t="s">
        <v>716</v>
      </c>
      <c r="B86" s="209" t="s">
        <v>486</v>
      </c>
      <c r="C86" s="66">
        <v>6020115</v>
      </c>
      <c r="D86" s="67"/>
      <c r="E86" s="68"/>
      <c r="F86" s="69"/>
      <c r="G86" s="69"/>
      <c r="H86" s="70"/>
      <c r="I86" s="256">
        <v>466020115</v>
      </c>
      <c r="J86" s="209">
        <v>1.1200000000000001</v>
      </c>
      <c r="K86" s="397">
        <v>112.00000000000001</v>
      </c>
      <c r="L86" s="67">
        <v>1.1200000000000001</v>
      </c>
      <c r="M86" s="71">
        <v>112.00000000000001</v>
      </c>
      <c r="N86" s="247">
        <v>6020115</v>
      </c>
      <c r="O86" s="208">
        <v>1</v>
      </c>
      <c r="P86" s="403">
        <v>2909</v>
      </c>
      <c r="Q86" s="69">
        <v>2993</v>
      </c>
      <c r="R86" s="409">
        <v>2993</v>
      </c>
      <c r="S86" s="69">
        <v>2920</v>
      </c>
      <c r="T86" s="414">
        <v>3062</v>
      </c>
      <c r="U86" s="210">
        <v>-84</v>
      </c>
      <c r="V86" s="420">
        <v>-2.8065486134313398E-2</v>
      </c>
      <c r="W86" s="72">
        <v>-69</v>
      </c>
      <c r="X86" s="426">
        <v>-2.2534291312867407E-2</v>
      </c>
      <c r="Y86" s="439">
        <v>2602.1999999999998</v>
      </c>
      <c r="Z86" s="208">
        <v>2683.8</v>
      </c>
      <c r="AA86" s="247">
        <v>6020115</v>
      </c>
      <c r="AB86" s="208">
        <v>1</v>
      </c>
      <c r="AC86" s="441">
        <v>1336</v>
      </c>
      <c r="AD86" s="247">
        <v>1346</v>
      </c>
      <c r="AE86" s="409">
        <v>1346</v>
      </c>
      <c r="AF86" s="457">
        <v>1338</v>
      </c>
      <c r="AG86" s="210">
        <v>-10</v>
      </c>
      <c r="AH86" s="420">
        <v>-7.429420505200594E-3</v>
      </c>
      <c r="AI86" s="69">
        <v>8</v>
      </c>
      <c r="AJ86" s="212">
        <v>5.9790732436472349E-3</v>
      </c>
      <c r="AK86" s="441">
        <v>1295</v>
      </c>
      <c r="AL86" s="247">
        <v>1309</v>
      </c>
      <c r="AM86" s="409">
        <v>1309</v>
      </c>
      <c r="AN86" s="468">
        <v>1309</v>
      </c>
      <c r="AO86" s="213">
        <v>-14</v>
      </c>
      <c r="AP86" s="420">
        <v>-1.06951871657754E-2</v>
      </c>
      <c r="AQ86" s="72">
        <v>0</v>
      </c>
      <c r="AR86" s="426">
        <v>0</v>
      </c>
      <c r="AS86" s="214">
        <v>11.562499999999998</v>
      </c>
      <c r="AT86" s="74">
        <v>11.687499999999998</v>
      </c>
      <c r="AU86" s="403">
        <v>1080</v>
      </c>
      <c r="AV86" s="209">
        <v>710</v>
      </c>
      <c r="AW86" s="209">
        <v>70</v>
      </c>
      <c r="AX86" s="72">
        <v>780</v>
      </c>
      <c r="AY86" s="73">
        <v>0.72222222222222221</v>
      </c>
      <c r="AZ86" s="75">
        <v>0.86081313733280362</v>
      </c>
      <c r="BA86" s="209">
        <v>75</v>
      </c>
      <c r="BB86" s="73">
        <v>6.9444444444444448E-2</v>
      </c>
      <c r="BC86" s="75">
        <v>0.82671957671957674</v>
      </c>
      <c r="BD86" s="209">
        <v>115</v>
      </c>
      <c r="BE86" s="209">
        <v>45</v>
      </c>
      <c r="BF86" s="72">
        <v>160</v>
      </c>
      <c r="BG86" s="73">
        <v>0.14814814814814814</v>
      </c>
      <c r="BH86" s="75">
        <v>2.5945384964649412</v>
      </c>
      <c r="BI86" s="215">
        <v>60</v>
      </c>
      <c r="BJ86" s="267" t="s">
        <v>5</v>
      </c>
      <c r="BK86" s="65" t="s">
        <v>5</v>
      </c>
      <c r="BL86" s="225" t="s">
        <v>5</v>
      </c>
      <c r="BN86" s="140"/>
      <c r="BO86" s="505">
        <v>1550</v>
      </c>
      <c r="BP86">
        <v>1015</v>
      </c>
      <c r="BQ86">
        <v>100</v>
      </c>
      <c r="BR86">
        <v>1115</v>
      </c>
      <c r="BS86" s="242">
        <v>0.71935483870967742</v>
      </c>
      <c r="BT86" s="506">
        <v>0.90915562110535875</v>
      </c>
      <c r="BU86">
        <v>160</v>
      </c>
      <c r="BV86" s="242">
        <v>0.1032258064516129</v>
      </c>
      <c r="BW86" s="506">
        <v>0.75888494189668587</v>
      </c>
      <c r="BX86">
        <v>165</v>
      </c>
      <c r="BY86">
        <v>90</v>
      </c>
      <c r="BZ86">
        <v>255</v>
      </c>
      <c r="CA86" s="242">
        <v>0.16451612903225807</v>
      </c>
      <c r="CB86" s="506">
        <v>2.6328056880992539</v>
      </c>
      <c r="CC86">
        <v>20</v>
      </c>
    </row>
    <row r="87" spans="1:81">
      <c r="A87" s="148" t="s">
        <v>717</v>
      </c>
      <c r="B87" s="209" t="s">
        <v>487</v>
      </c>
      <c r="C87" s="66">
        <v>6020116</v>
      </c>
      <c r="D87" s="67"/>
      <c r="E87" s="68"/>
      <c r="F87" s="69"/>
      <c r="G87" s="69"/>
      <c r="H87" s="70"/>
      <c r="I87" s="256">
        <v>466020116</v>
      </c>
      <c r="J87" s="209">
        <v>1.61</v>
      </c>
      <c r="K87" s="397">
        <v>161</v>
      </c>
      <c r="L87" s="67">
        <v>1.64</v>
      </c>
      <c r="M87" s="71">
        <v>164</v>
      </c>
      <c r="N87" s="247">
        <v>6020116</v>
      </c>
      <c r="O87" s="208">
        <v>1</v>
      </c>
      <c r="P87" s="403">
        <v>5774</v>
      </c>
      <c r="Q87" s="69">
        <v>5713</v>
      </c>
      <c r="R87" s="409">
        <v>5713</v>
      </c>
      <c r="S87" s="69">
        <v>5478</v>
      </c>
      <c r="T87" s="414">
        <v>5544</v>
      </c>
      <c r="U87" s="210">
        <v>61</v>
      </c>
      <c r="V87" s="420">
        <v>1.0677402415543498E-2</v>
      </c>
      <c r="W87" s="72">
        <v>169</v>
      </c>
      <c r="X87" s="426">
        <v>3.0483405483405484E-2</v>
      </c>
      <c r="Y87" s="439">
        <v>3580.3</v>
      </c>
      <c r="Z87" s="208">
        <v>3477.8</v>
      </c>
      <c r="AA87" s="247">
        <v>6020116</v>
      </c>
      <c r="AB87" s="208">
        <v>1</v>
      </c>
      <c r="AC87" s="441">
        <v>3157</v>
      </c>
      <c r="AD87" s="247">
        <v>3097</v>
      </c>
      <c r="AE87" s="409">
        <v>3097</v>
      </c>
      <c r="AF87" s="457">
        <v>3031</v>
      </c>
      <c r="AG87" s="210">
        <v>60</v>
      </c>
      <c r="AH87" s="420">
        <v>1.9373587342589604E-2</v>
      </c>
      <c r="AI87" s="69">
        <v>66</v>
      </c>
      <c r="AJ87" s="212">
        <v>2.1774991751897062E-2</v>
      </c>
      <c r="AK87" s="441">
        <v>2938</v>
      </c>
      <c r="AL87" s="247">
        <v>2926</v>
      </c>
      <c r="AM87" s="409">
        <v>2926</v>
      </c>
      <c r="AN87" s="468">
        <v>2888</v>
      </c>
      <c r="AO87" s="213">
        <v>12</v>
      </c>
      <c r="AP87" s="420">
        <v>4.1011619958988381E-3</v>
      </c>
      <c r="AQ87" s="72">
        <v>38</v>
      </c>
      <c r="AR87" s="426">
        <v>1.3157894736842105E-2</v>
      </c>
      <c r="AS87" s="214">
        <v>18.248447204968944</v>
      </c>
      <c r="AT87" s="74">
        <v>17.841463414634145</v>
      </c>
      <c r="AU87" s="403">
        <v>2050</v>
      </c>
      <c r="AV87" s="209">
        <v>1205</v>
      </c>
      <c r="AW87" s="209">
        <v>145</v>
      </c>
      <c r="AX87" s="72">
        <v>1350</v>
      </c>
      <c r="AY87" s="73">
        <v>0.65853658536585369</v>
      </c>
      <c r="AZ87" s="75">
        <v>0.78490653798075527</v>
      </c>
      <c r="BA87" s="209">
        <v>250</v>
      </c>
      <c r="BB87" s="73">
        <v>0.12195121951219512</v>
      </c>
      <c r="BC87" s="75">
        <v>1.451800232288037</v>
      </c>
      <c r="BD87" s="209">
        <v>330</v>
      </c>
      <c r="BE87" s="209">
        <v>60</v>
      </c>
      <c r="BF87" s="72">
        <v>390</v>
      </c>
      <c r="BG87" s="73">
        <v>0.19024390243902439</v>
      </c>
      <c r="BH87" s="75">
        <v>3.331767118021443</v>
      </c>
      <c r="BI87" s="215">
        <v>60</v>
      </c>
      <c r="BJ87" s="267" t="s">
        <v>5</v>
      </c>
      <c r="BK87" s="65" t="s">
        <v>5</v>
      </c>
      <c r="BL87" s="225" t="s">
        <v>5</v>
      </c>
      <c r="BN87" s="140"/>
      <c r="BO87" s="505">
        <v>2650</v>
      </c>
      <c r="BP87">
        <v>1340</v>
      </c>
      <c r="BQ87">
        <v>145</v>
      </c>
      <c r="BR87">
        <v>1485</v>
      </c>
      <c r="BS87" s="242">
        <v>0.56037735849056602</v>
      </c>
      <c r="BT87" s="506">
        <v>0.70823215191784739</v>
      </c>
      <c r="BU87">
        <v>535</v>
      </c>
      <c r="BV87" s="242">
        <v>0.2018867924528302</v>
      </c>
      <c r="BW87" s="506">
        <v>1.4842107029901574</v>
      </c>
      <c r="BX87">
        <v>465</v>
      </c>
      <c r="BY87">
        <v>125</v>
      </c>
      <c r="BZ87">
        <v>590</v>
      </c>
      <c r="CA87" s="242">
        <v>0.22264150943396227</v>
      </c>
      <c r="CB87" s="506">
        <v>3.5630052560366519</v>
      </c>
      <c r="CC87">
        <v>40</v>
      </c>
    </row>
    <row r="88" spans="1:81">
      <c r="A88" s="148" t="s">
        <v>718</v>
      </c>
      <c r="B88" s="209" t="s">
        <v>488</v>
      </c>
      <c r="C88" s="66">
        <v>6020117</v>
      </c>
      <c r="D88" s="67"/>
      <c r="E88" s="68"/>
      <c r="F88" s="69"/>
      <c r="G88" s="69"/>
      <c r="H88" s="70"/>
      <c r="I88" s="256">
        <v>466020117</v>
      </c>
      <c r="J88" s="209">
        <v>1.75</v>
      </c>
      <c r="K88" s="397">
        <v>175</v>
      </c>
      <c r="L88" s="67">
        <v>1.79</v>
      </c>
      <c r="M88" s="71">
        <v>179</v>
      </c>
      <c r="N88" s="247">
        <v>6020117</v>
      </c>
      <c r="O88" s="208">
        <v>1</v>
      </c>
      <c r="P88" s="403">
        <v>3153</v>
      </c>
      <c r="Q88" s="69">
        <v>3044</v>
      </c>
      <c r="R88" s="409">
        <v>3044</v>
      </c>
      <c r="S88" s="69">
        <v>3082</v>
      </c>
      <c r="T88" s="414">
        <v>2620</v>
      </c>
      <c r="U88" s="210">
        <v>109</v>
      </c>
      <c r="V88" s="420">
        <v>3.5808147174770037E-2</v>
      </c>
      <c r="W88" s="72">
        <v>424</v>
      </c>
      <c r="X88" s="426">
        <v>0.16183206106870229</v>
      </c>
      <c r="Y88" s="439">
        <v>1804.4</v>
      </c>
      <c r="Z88" s="208">
        <v>1695.9</v>
      </c>
      <c r="AA88" s="247">
        <v>6020117</v>
      </c>
      <c r="AB88" s="208">
        <v>1</v>
      </c>
      <c r="AC88" s="441">
        <v>1470</v>
      </c>
      <c r="AD88" s="247">
        <v>1375</v>
      </c>
      <c r="AE88" s="409">
        <v>1375</v>
      </c>
      <c r="AF88" s="457">
        <v>1271</v>
      </c>
      <c r="AG88" s="210">
        <v>95</v>
      </c>
      <c r="AH88" s="420">
        <v>6.9090909090909092E-2</v>
      </c>
      <c r="AI88" s="69">
        <v>104</v>
      </c>
      <c r="AJ88" s="212">
        <v>8.1825334382376089E-2</v>
      </c>
      <c r="AK88" s="441">
        <v>1392</v>
      </c>
      <c r="AL88" s="247">
        <v>1275</v>
      </c>
      <c r="AM88" s="409">
        <v>1275</v>
      </c>
      <c r="AN88" s="468">
        <v>1225</v>
      </c>
      <c r="AO88" s="213">
        <v>117</v>
      </c>
      <c r="AP88" s="420">
        <v>9.1764705882352943E-2</v>
      </c>
      <c r="AQ88" s="72">
        <v>50</v>
      </c>
      <c r="AR88" s="426">
        <v>4.0816326530612242E-2</v>
      </c>
      <c r="AS88" s="214">
        <v>7.9542857142857146</v>
      </c>
      <c r="AT88" s="74">
        <v>7.1229050279329611</v>
      </c>
      <c r="AU88" s="403">
        <v>1030</v>
      </c>
      <c r="AV88" s="209">
        <v>620</v>
      </c>
      <c r="AW88" s="209">
        <v>85</v>
      </c>
      <c r="AX88" s="72">
        <v>705</v>
      </c>
      <c r="AY88" s="73">
        <v>0.68446601941747576</v>
      </c>
      <c r="AZ88" s="75">
        <v>0.81581170371570411</v>
      </c>
      <c r="BA88" s="209">
        <v>55</v>
      </c>
      <c r="BB88" s="73">
        <v>5.3398058252427182E-2</v>
      </c>
      <c r="BC88" s="75">
        <v>0.6356911696717521</v>
      </c>
      <c r="BD88" s="209">
        <v>220</v>
      </c>
      <c r="BE88" s="209">
        <v>40</v>
      </c>
      <c r="BF88" s="72">
        <v>260</v>
      </c>
      <c r="BG88" s="73">
        <v>0.25242718446601942</v>
      </c>
      <c r="BH88" s="75">
        <v>4.4207913216465746</v>
      </c>
      <c r="BI88" s="215">
        <v>15</v>
      </c>
      <c r="BJ88" s="267" t="s">
        <v>5</v>
      </c>
      <c r="BK88" s="65" t="s">
        <v>5</v>
      </c>
      <c r="BL88" s="225" t="s">
        <v>5</v>
      </c>
      <c r="BN88" s="140"/>
      <c r="BO88" s="505">
        <v>1420</v>
      </c>
      <c r="BP88">
        <v>865</v>
      </c>
      <c r="BQ88">
        <v>90</v>
      </c>
      <c r="BR88">
        <v>955</v>
      </c>
      <c r="BS88" s="242">
        <v>0.67253521126760563</v>
      </c>
      <c r="BT88" s="506">
        <v>0.8499826995144365</v>
      </c>
      <c r="BU88">
        <v>175</v>
      </c>
      <c r="BV88" s="242">
        <v>0.12323943661971831</v>
      </c>
      <c r="BW88" s="506">
        <v>0.90601910426706</v>
      </c>
      <c r="BX88">
        <v>220</v>
      </c>
      <c r="BY88">
        <v>60</v>
      </c>
      <c r="BZ88">
        <v>280</v>
      </c>
      <c r="CA88" s="242">
        <v>0.19718309859154928</v>
      </c>
      <c r="CB88" s="506">
        <v>3.1555859393401713</v>
      </c>
      <c r="CC88">
        <v>10</v>
      </c>
    </row>
    <row r="89" spans="1:81">
      <c r="A89" s="149" t="s">
        <v>719</v>
      </c>
      <c r="B89" s="228" t="s">
        <v>489</v>
      </c>
      <c r="C89" s="77">
        <v>6020120.0099999998</v>
      </c>
      <c r="D89" s="78"/>
      <c r="E89" s="79"/>
      <c r="F89" s="80"/>
      <c r="G89" s="80"/>
      <c r="H89" s="81"/>
      <c r="I89" s="258">
        <v>466020120.00999999</v>
      </c>
      <c r="J89" s="228">
        <v>12.84</v>
      </c>
      <c r="K89" s="398">
        <v>1284</v>
      </c>
      <c r="L89" s="78">
        <v>12.83</v>
      </c>
      <c r="M89" s="82">
        <v>1283</v>
      </c>
      <c r="N89" s="239">
        <v>6020120.0099999998</v>
      </c>
      <c r="O89" s="227">
        <v>1</v>
      </c>
      <c r="P89" s="404">
        <v>5182</v>
      </c>
      <c r="Q89" s="80">
        <v>5015</v>
      </c>
      <c r="R89" s="410">
        <v>5015</v>
      </c>
      <c r="S89" s="80">
        <v>4837</v>
      </c>
      <c r="T89" s="415">
        <v>4246</v>
      </c>
      <c r="U89" s="229">
        <v>167</v>
      </c>
      <c r="V89" s="421">
        <v>3.3300099700897305E-2</v>
      </c>
      <c r="W89" s="83">
        <v>769</v>
      </c>
      <c r="X89" s="427">
        <v>0.18111163447951012</v>
      </c>
      <c r="Y89" s="435">
        <v>403.7</v>
      </c>
      <c r="Z89" s="227">
        <v>390.7</v>
      </c>
      <c r="AA89" s="239">
        <v>6020120.0099999998</v>
      </c>
      <c r="AB89" s="227">
        <v>1</v>
      </c>
      <c r="AC89" s="442">
        <v>1867</v>
      </c>
      <c r="AD89" s="239">
        <v>1713</v>
      </c>
      <c r="AE89" s="410">
        <v>1713</v>
      </c>
      <c r="AF89" s="452">
        <v>1413</v>
      </c>
      <c r="AG89" s="229">
        <v>154</v>
      </c>
      <c r="AH89" s="421">
        <v>8.9900758902510217E-2</v>
      </c>
      <c r="AI89" s="80">
        <v>300</v>
      </c>
      <c r="AJ89" s="231">
        <v>0.21231422505307856</v>
      </c>
      <c r="AK89" s="442">
        <v>1831</v>
      </c>
      <c r="AL89" s="239">
        <v>1702</v>
      </c>
      <c r="AM89" s="410">
        <v>1702</v>
      </c>
      <c r="AN89" s="464">
        <v>1400</v>
      </c>
      <c r="AO89" s="232">
        <v>129</v>
      </c>
      <c r="AP89" s="421">
        <v>7.5793184488836665E-2</v>
      </c>
      <c r="AQ89" s="83">
        <v>302</v>
      </c>
      <c r="AR89" s="427">
        <v>0.21571428571428572</v>
      </c>
      <c r="AS89" s="233">
        <v>1.42601246105919</v>
      </c>
      <c r="AT89" s="85">
        <v>1.3265783320342945</v>
      </c>
      <c r="AU89" s="404">
        <v>2040</v>
      </c>
      <c r="AV89" s="228">
        <v>1600</v>
      </c>
      <c r="AW89" s="228">
        <v>250</v>
      </c>
      <c r="AX89" s="83">
        <v>1850</v>
      </c>
      <c r="AY89" s="84">
        <v>0.90686274509803921</v>
      </c>
      <c r="AZ89" s="86">
        <v>1.0808852742527286</v>
      </c>
      <c r="BA89" s="228">
        <v>90</v>
      </c>
      <c r="BB89" s="84">
        <v>4.4117647058823532E-2</v>
      </c>
      <c r="BC89" s="86">
        <v>0.52521008403361347</v>
      </c>
      <c r="BD89" s="228">
        <v>70</v>
      </c>
      <c r="BE89" s="228">
        <v>15</v>
      </c>
      <c r="BF89" s="83">
        <v>85</v>
      </c>
      <c r="BG89" s="84">
        <v>4.1666666666666664E-2</v>
      </c>
      <c r="BH89" s="86">
        <v>0.72971395213076473</v>
      </c>
      <c r="BI89" s="234">
        <v>20</v>
      </c>
      <c r="BJ89" s="88" t="s">
        <v>7</v>
      </c>
      <c r="BK89" s="76" t="s">
        <v>7</v>
      </c>
      <c r="BL89" s="216" t="s">
        <v>7</v>
      </c>
      <c r="BN89" s="140"/>
      <c r="BO89">
        <v>2575</v>
      </c>
      <c r="BP89">
        <v>1955</v>
      </c>
      <c r="BQ89">
        <v>220</v>
      </c>
      <c r="BR89">
        <v>2175</v>
      </c>
      <c r="BS89" s="242">
        <v>0.84466019417475724</v>
      </c>
      <c r="BT89" s="2">
        <v>1.0675226218473388</v>
      </c>
      <c r="BU89">
        <v>295</v>
      </c>
      <c r="BV89" s="242">
        <v>0.1145631067961165</v>
      </c>
      <c r="BW89" s="2">
        <v>0.84223334874334854</v>
      </c>
      <c r="BX89">
        <v>65</v>
      </c>
      <c r="BY89">
        <v>30</v>
      </c>
      <c r="BZ89">
        <v>95</v>
      </c>
      <c r="CA89" s="242">
        <v>3.6893203883495145E-2</v>
      </c>
      <c r="CB89" s="2">
        <v>0.59041406826212084</v>
      </c>
      <c r="CC89">
        <v>10</v>
      </c>
    </row>
    <row r="90" spans="1:81">
      <c r="A90" s="149" t="s">
        <v>720</v>
      </c>
      <c r="B90" s="228" t="s">
        <v>490</v>
      </c>
      <c r="C90" s="77">
        <v>6020120.0300000003</v>
      </c>
      <c r="D90" s="78"/>
      <c r="E90" s="79"/>
      <c r="F90" s="80"/>
      <c r="G90" s="80"/>
      <c r="H90" s="81"/>
      <c r="I90" s="258">
        <v>466020120.02999997</v>
      </c>
      <c r="J90" s="228">
        <v>2.4500000000000002</v>
      </c>
      <c r="K90" s="398">
        <v>245.00000000000003</v>
      </c>
      <c r="L90" s="78">
        <v>2.4500000000000002</v>
      </c>
      <c r="M90" s="82">
        <v>245.00000000000003</v>
      </c>
      <c r="N90" s="239">
        <v>6020120.0300000003</v>
      </c>
      <c r="O90" s="227">
        <v>1</v>
      </c>
      <c r="P90" s="404">
        <v>3603</v>
      </c>
      <c r="Q90" s="80">
        <v>3510</v>
      </c>
      <c r="R90" s="410">
        <v>3510</v>
      </c>
      <c r="S90" s="80">
        <v>3526</v>
      </c>
      <c r="T90" s="415">
        <v>3613</v>
      </c>
      <c r="U90" s="229">
        <v>93</v>
      </c>
      <c r="V90" s="421">
        <v>2.6495726495726495E-2</v>
      </c>
      <c r="W90" s="83">
        <v>-103</v>
      </c>
      <c r="X90" s="427">
        <v>-2.8508164959867147E-2</v>
      </c>
      <c r="Y90" s="435">
        <v>1473.4</v>
      </c>
      <c r="Z90" s="227">
        <v>1433.9</v>
      </c>
      <c r="AA90" s="239">
        <v>6020120.04</v>
      </c>
      <c r="AB90" s="227">
        <v>1</v>
      </c>
      <c r="AC90" s="442">
        <v>1544</v>
      </c>
      <c r="AD90" s="239">
        <v>1418</v>
      </c>
      <c r="AE90" s="410">
        <v>1418</v>
      </c>
      <c r="AF90" s="452">
        <v>1458</v>
      </c>
      <c r="AG90" s="229">
        <v>126</v>
      </c>
      <c r="AH90" s="421">
        <v>8.8857545839210156E-2</v>
      </c>
      <c r="AI90" s="80">
        <v>-40</v>
      </c>
      <c r="AJ90" s="231">
        <v>-2.7434842249657063E-2</v>
      </c>
      <c r="AK90" s="442">
        <v>1505</v>
      </c>
      <c r="AL90" s="239">
        <v>1387</v>
      </c>
      <c r="AM90" s="410">
        <v>1387</v>
      </c>
      <c r="AN90" s="464">
        <v>1450</v>
      </c>
      <c r="AO90" s="232">
        <v>118</v>
      </c>
      <c r="AP90" s="421">
        <v>8.5075702956020183E-2</v>
      </c>
      <c r="AQ90" s="83">
        <v>-63</v>
      </c>
      <c r="AR90" s="427">
        <v>-4.3448275862068966E-2</v>
      </c>
      <c r="AS90" s="233">
        <v>6.1428571428571423</v>
      </c>
      <c r="AT90" s="85">
        <v>5.6612244897959174</v>
      </c>
      <c r="AU90" s="404">
        <v>1405</v>
      </c>
      <c r="AV90" s="228">
        <v>1135</v>
      </c>
      <c r="AW90" s="228">
        <v>95</v>
      </c>
      <c r="AX90" s="83">
        <v>1230</v>
      </c>
      <c r="AY90" s="84">
        <v>0.8754448398576512</v>
      </c>
      <c r="AZ90" s="86">
        <v>1.0434384265287857</v>
      </c>
      <c r="BA90" s="228">
        <v>135</v>
      </c>
      <c r="BB90" s="84">
        <v>9.6085409252669035E-2</v>
      </c>
      <c r="BC90" s="86">
        <v>1.1438739196746313</v>
      </c>
      <c r="BD90" s="228">
        <v>25</v>
      </c>
      <c r="BE90" s="228">
        <v>0</v>
      </c>
      <c r="BF90" s="83">
        <v>25</v>
      </c>
      <c r="BG90" s="84">
        <v>1.7793594306049824E-2</v>
      </c>
      <c r="BH90" s="86">
        <v>0.31162161656829818</v>
      </c>
      <c r="BI90" s="234">
        <v>15</v>
      </c>
      <c r="BJ90" s="88" t="s">
        <v>7</v>
      </c>
      <c r="BK90" s="76" t="s">
        <v>7</v>
      </c>
      <c r="BL90" s="216" t="s">
        <v>7</v>
      </c>
      <c r="BN90" s="140"/>
      <c r="BO90">
        <v>1475</v>
      </c>
      <c r="BP90">
        <v>1055</v>
      </c>
      <c r="BQ90">
        <v>115</v>
      </c>
      <c r="BR90">
        <v>1170</v>
      </c>
      <c r="BS90" s="242">
        <v>0.79322033898305089</v>
      </c>
      <c r="BT90" s="2">
        <v>1.0025104317850988</v>
      </c>
      <c r="BU90">
        <v>275</v>
      </c>
      <c r="BV90" s="242">
        <v>0.1864406779661017</v>
      </c>
      <c r="BW90" s="2">
        <v>1.3706555359468744</v>
      </c>
      <c r="BX90">
        <v>15</v>
      </c>
      <c r="BY90">
        <v>0</v>
      </c>
      <c r="BZ90">
        <v>15</v>
      </c>
      <c r="CA90" s="242">
        <v>1.0169491525423728E-2</v>
      </c>
      <c r="CB90" s="2">
        <v>0.1627457155156069</v>
      </c>
      <c r="CC90">
        <v>0</v>
      </c>
    </row>
    <row r="91" spans="1:81">
      <c r="A91" s="149" t="s">
        <v>721</v>
      </c>
      <c r="B91" s="228" t="s">
        <v>491</v>
      </c>
      <c r="C91" s="77">
        <v>6020120.0199999996</v>
      </c>
      <c r="D91" s="228"/>
      <c r="E91" s="79"/>
      <c r="F91" s="80"/>
      <c r="G91" s="80"/>
      <c r="H91" s="81"/>
      <c r="I91" s="258">
        <v>466020120.01999998</v>
      </c>
      <c r="J91" s="228">
        <v>2.4</v>
      </c>
      <c r="K91" s="398">
        <v>240</v>
      </c>
      <c r="L91" s="78">
        <v>3.62</v>
      </c>
      <c r="M91" s="82">
        <v>362</v>
      </c>
      <c r="N91" s="239">
        <v>6020120.04</v>
      </c>
      <c r="O91" s="227">
        <v>0.44987673</v>
      </c>
      <c r="P91" s="404">
        <v>3298</v>
      </c>
      <c r="Q91" s="80">
        <v>8230</v>
      </c>
      <c r="R91" s="410">
        <v>3702.4854879</v>
      </c>
      <c r="S91" s="80">
        <v>6766</v>
      </c>
      <c r="T91" s="415">
        <v>5488</v>
      </c>
      <c r="U91" s="229">
        <v>-404.48548789999995</v>
      </c>
      <c r="V91" s="421">
        <v>-0.10924701507187236</v>
      </c>
      <c r="W91" s="83">
        <v>2742</v>
      </c>
      <c r="X91" s="427">
        <v>0.49963556851311952</v>
      </c>
      <c r="Y91" s="435">
        <v>1373.3</v>
      </c>
      <c r="Z91" s="227">
        <v>2272.1999999999998</v>
      </c>
      <c r="AA91" s="239">
        <v>6020120.0499999998</v>
      </c>
      <c r="AB91" s="227">
        <v>0.49897191000000002</v>
      </c>
      <c r="AC91" s="442">
        <v>1288</v>
      </c>
      <c r="AD91" s="239">
        <v>2730</v>
      </c>
      <c r="AE91" s="410">
        <v>1362.1933143000001</v>
      </c>
      <c r="AF91" s="452">
        <v>1896</v>
      </c>
      <c r="AG91" s="229">
        <v>-74.193314300000111</v>
      </c>
      <c r="AH91" s="421">
        <v>-5.4466068450883823E-2</v>
      </c>
      <c r="AI91" s="80">
        <v>834</v>
      </c>
      <c r="AJ91" s="231">
        <v>0.439873417721519</v>
      </c>
      <c r="AK91" s="442">
        <v>1270</v>
      </c>
      <c r="AL91" s="239">
        <v>2719</v>
      </c>
      <c r="AM91" s="410">
        <v>1356.70462329</v>
      </c>
      <c r="AN91" s="464">
        <v>1877</v>
      </c>
      <c r="AO91" s="232">
        <v>-86.704623289999972</v>
      </c>
      <c r="AP91" s="421">
        <v>-6.3908253721242453E-2</v>
      </c>
      <c r="AQ91" s="83">
        <v>842</v>
      </c>
      <c r="AR91" s="427">
        <v>0.44858817261587641</v>
      </c>
      <c r="AS91" s="233">
        <v>5.291666666666667</v>
      </c>
      <c r="AT91" s="85">
        <v>7.5110497237569058</v>
      </c>
      <c r="AU91" s="404">
        <v>1320</v>
      </c>
      <c r="AV91" s="228">
        <v>1040</v>
      </c>
      <c r="AW91" s="228">
        <v>100</v>
      </c>
      <c r="AX91" s="83">
        <v>1140</v>
      </c>
      <c r="AY91" s="84">
        <v>0.86363636363636365</v>
      </c>
      <c r="AZ91" s="86">
        <v>1.02936396142594</v>
      </c>
      <c r="BA91" s="228">
        <v>115</v>
      </c>
      <c r="BB91" s="84">
        <v>8.7121212121212127E-2</v>
      </c>
      <c r="BC91" s="86">
        <v>1.0371572871572872</v>
      </c>
      <c r="BD91" s="228">
        <v>10</v>
      </c>
      <c r="BE91" s="228">
        <v>0</v>
      </c>
      <c r="BF91" s="83">
        <v>10</v>
      </c>
      <c r="BG91" s="84">
        <v>7.575757575757576E-3</v>
      </c>
      <c r="BH91" s="86">
        <v>0.13267526402377541</v>
      </c>
      <c r="BI91" s="234">
        <v>45</v>
      </c>
      <c r="BJ91" s="88" t="s">
        <v>7</v>
      </c>
      <c r="BK91" s="76" t="s">
        <v>7</v>
      </c>
      <c r="BL91" s="216" t="s">
        <v>7</v>
      </c>
      <c r="BM91" t="s">
        <v>597</v>
      </c>
      <c r="BN91" s="140" t="s">
        <v>63</v>
      </c>
      <c r="BO91">
        <v>4310</v>
      </c>
      <c r="BP91">
        <v>3545</v>
      </c>
      <c r="BQ91">
        <v>265</v>
      </c>
      <c r="BR91">
        <v>3810</v>
      </c>
      <c r="BS91" s="242">
        <v>0.88399071925754058</v>
      </c>
      <c r="BT91" s="2">
        <v>1.1172304517469429</v>
      </c>
      <c r="BU91">
        <v>380</v>
      </c>
      <c r="BV91" s="242">
        <v>8.8167053364269138E-2</v>
      </c>
      <c r="BW91" s="2">
        <v>0.64817753882997087</v>
      </c>
      <c r="BX91">
        <v>45</v>
      </c>
      <c r="BY91">
        <v>35</v>
      </c>
      <c r="BZ91">
        <v>80</v>
      </c>
      <c r="CA91" s="242">
        <v>1.8561484918793503E-2</v>
      </c>
      <c r="CB91" s="2">
        <v>0.29704554417388418</v>
      </c>
      <c r="CC91">
        <v>45</v>
      </c>
    </row>
    <row r="92" spans="1:81">
      <c r="A92" s="149" t="s">
        <v>62</v>
      </c>
      <c r="B92" s="228" t="s">
        <v>492</v>
      </c>
      <c r="C92" s="77"/>
      <c r="D92" s="228"/>
      <c r="E92" s="79"/>
      <c r="F92" s="80"/>
      <c r="G92" s="80"/>
      <c r="H92" s="81"/>
      <c r="I92" s="258"/>
      <c r="J92" s="228">
        <v>1.22</v>
      </c>
      <c r="K92" s="398">
        <v>122</v>
      </c>
      <c r="L92" s="78"/>
      <c r="M92" s="82"/>
      <c r="N92" s="239">
        <v>6020120.0499999998</v>
      </c>
      <c r="O92" s="227">
        <v>0.55012327000000005</v>
      </c>
      <c r="P92" s="404">
        <v>5038</v>
      </c>
      <c r="Q92" s="80"/>
      <c r="R92" s="410">
        <v>4527.5145121000005</v>
      </c>
      <c r="S92" s="80"/>
      <c r="T92" s="415"/>
      <c r="U92" s="229">
        <v>510.4854878999995</v>
      </c>
      <c r="V92" s="421">
        <v>0.11275181703685376</v>
      </c>
      <c r="W92" s="83"/>
      <c r="X92" s="427"/>
      <c r="Y92" s="435">
        <v>4122.3999999999996</v>
      </c>
      <c r="Z92" s="227"/>
      <c r="AA92" s="239">
        <v>6020120.0300000003</v>
      </c>
      <c r="AB92" s="227">
        <v>0.50102809000000004</v>
      </c>
      <c r="AC92" s="442">
        <v>1498</v>
      </c>
      <c r="AD92" s="239"/>
      <c r="AE92" s="410">
        <v>1367.8066857000001</v>
      </c>
      <c r="AF92" s="452"/>
      <c r="AG92" s="229">
        <v>130.19331429999988</v>
      </c>
      <c r="AH92" s="421">
        <v>9.5184001994675929E-2</v>
      </c>
      <c r="AI92" s="80"/>
      <c r="AJ92" s="231"/>
      <c r="AK92" s="442">
        <v>1490</v>
      </c>
      <c r="AL92" s="239"/>
      <c r="AM92" s="410">
        <v>1362.29537671</v>
      </c>
      <c r="AN92" s="464"/>
      <c r="AO92" s="232">
        <v>127.70462328999997</v>
      </c>
      <c r="AP92" s="421">
        <v>9.3742242301674647E-2</v>
      </c>
      <c r="AQ92" s="83"/>
      <c r="AR92" s="427"/>
      <c r="AS92" s="233">
        <v>12.21311475409836</v>
      </c>
      <c r="AT92" s="85"/>
      <c r="AU92" s="404">
        <v>2320</v>
      </c>
      <c r="AV92" s="228">
        <v>1895</v>
      </c>
      <c r="AW92" s="228">
        <v>210</v>
      </c>
      <c r="AX92" s="83">
        <v>2105</v>
      </c>
      <c r="AY92" s="84">
        <v>0.90732758620689657</v>
      </c>
      <c r="AZ92" s="86">
        <v>1.0814393160988041</v>
      </c>
      <c r="BA92" s="228">
        <v>105</v>
      </c>
      <c r="BB92" s="84">
        <v>4.5258620689655173E-2</v>
      </c>
      <c r="BC92" s="86">
        <v>0.5387931034482758</v>
      </c>
      <c r="BD92" s="228">
        <v>30</v>
      </c>
      <c r="BE92" s="228">
        <v>10</v>
      </c>
      <c r="BF92" s="83">
        <v>40</v>
      </c>
      <c r="BG92" s="84">
        <v>1.7241379310344827E-2</v>
      </c>
      <c r="BH92" s="86">
        <v>0.30195060088169579</v>
      </c>
      <c r="BI92" s="234">
        <v>75</v>
      </c>
      <c r="BJ92" s="88" t="s">
        <v>7</v>
      </c>
      <c r="BK92" s="76"/>
      <c r="BL92" s="216"/>
      <c r="BM92" t="s">
        <v>597</v>
      </c>
      <c r="BN92" s="140"/>
      <c r="BS92" s="242"/>
      <c r="BT92" s="2"/>
      <c r="BV92" s="242"/>
      <c r="BW92" s="2"/>
      <c r="CA92" s="242"/>
      <c r="CB92" s="2"/>
    </row>
    <row r="93" spans="1:81">
      <c r="A93" s="149"/>
      <c r="B93" s="228" t="s">
        <v>493</v>
      </c>
      <c r="C93" s="77">
        <v>6020121</v>
      </c>
      <c r="D93" s="78"/>
      <c r="E93" s="79"/>
      <c r="F93" s="80"/>
      <c r="G93" s="80"/>
      <c r="H93" s="81"/>
      <c r="I93" s="258">
        <v>466020121</v>
      </c>
      <c r="J93" s="228">
        <v>0.8</v>
      </c>
      <c r="K93" s="398">
        <v>80</v>
      </c>
      <c r="L93" s="78">
        <v>0.8</v>
      </c>
      <c r="M93" s="82">
        <v>80</v>
      </c>
      <c r="N93" s="239">
        <v>6020121</v>
      </c>
      <c r="O93" s="227">
        <v>1</v>
      </c>
      <c r="P93" s="404">
        <v>2253</v>
      </c>
      <c r="Q93" s="80">
        <v>2186</v>
      </c>
      <c r="R93" s="410">
        <v>2186</v>
      </c>
      <c r="S93" s="80">
        <v>2217</v>
      </c>
      <c r="T93" s="415">
        <v>2089</v>
      </c>
      <c r="U93" s="229">
        <v>67</v>
      </c>
      <c r="V93" s="421">
        <v>3.0649588289112534E-2</v>
      </c>
      <c r="W93" s="83">
        <v>97</v>
      </c>
      <c r="X93" s="427">
        <v>4.6433700335088562E-2</v>
      </c>
      <c r="Y93" s="435">
        <v>2818.4</v>
      </c>
      <c r="Z93" s="227">
        <v>2730.1</v>
      </c>
      <c r="AA93" s="239">
        <v>6020121</v>
      </c>
      <c r="AB93" s="227">
        <v>1</v>
      </c>
      <c r="AC93" s="442">
        <v>933</v>
      </c>
      <c r="AD93" s="239">
        <v>916</v>
      </c>
      <c r="AE93" s="410">
        <v>916</v>
      </c>
      <c r="AF93" s="452">
        <v>888</v>
      </c>
      <c r="AG93" s="229">
        <v>17</v>
      </c>
      <c r="AH93" s="421">
        <v>1.8558951965065504E-2</v>
      </c>
      <c r="AI93" s="80">
        <v>28</v>
      </c>
      <c r="AJ93" s="231">
        <v>3.1531531531531529E-2</v>
      </c>
      <c r="AK93" s="442">
        <v>915</v>
      </c>
      <c r="AL93" s="239">
        <v>907</v>
      </c>
      <c r="AM93" s="410">
        <v>907</v>
      </c>
      <c r="AN93" s="464">
        <v>880</v>
      </c>
      <c r="AO93" s="232">
        <v>8</v>
      </c>
      <c r="AP93" s="421">
        <v>8.8202866593164279E-3</v>
      </c>
      <c r="AQ93" s="83">
        <v>27</v>
      </c>
      <c r="AR93" s="427">
        <v>3.0681818181818182E-2</v>
      </c>
      <c r="AS93" s="233">
        <v>11.4375</v>
      </c>
      <c r="AT93" s="85">
        <v>11.3375</v>
      </c>
      <c r="AU93" s="404">
        <v>1015</v>
      </c>
      <c r="AV93" s="228">
        <v>845</v>
      </c>
      <c r="AW93" s="228">
        <v>85</v>
      </c>
      <c r="AX93" s="83">
        <v>930</v>
      </c>
      <c r="AY93" s="84">
        <v>0.91625615763546797</v>
      </c>
      <c r="AZ93" s="86">
        <v>1.0920812367526436</v>
      </c>
      <c r="BA93" s="228">
        <v>60</v>
      </c>
      <c r="BB93" s="84">
        <v>5.9113300492610835E-2</v>
      </c>
      <c r="BC93" s="86">
        <v>0.70372976776917651</v>
      </c>
      <c r="BD93" s="228">
        <v>10</v>
      </c>
      <c r="BE93" s="228">
        <v>0</v>
      </c>
      <c r="BF93" s="83">
        <v>10</v>
      </c>
      <c r="BG93" s="84">
        <v>9.852216748768473E-3</v>
      </c>
      <c r="BH93" s="86">
        <v>0.17254320050382616</v>
      </c>
      <c r="BI93" s="234">
        <v>15</v>
      </c>
      <c r="BJ93" s="88" t="s">
        <v>7</v>
      </c>
      <c r="BK93" s="76" t="s">
        <v>7</v>
      </c>
      <c r="BL93" s="216" t="s">
        <v>7</v>
      </c>
      <c r="BN93" s="140"/>
      <c r="BO93">
        <v>1120</v>
      </c>
      <c r="BP93">
        <v>865</v>
      </c>
      <c r="BQ93">
        <v>65</v>
      </c>
      <c r="BR93">
        <v>930</v>
      </c>
      <c r="BS93" s="242">
        <v>0.8303571428571429</v>
      </c>
      <c r="BT93" s="2">
        <v>1.0494457301596531</v>
      </c>
      <c r="BU93">
        <v>165</v>
      </c>
      <c r="BV93" s="242">
        <v>0.14732142857142858</v>
      </c>
      <c r="BW93" s="2">
        <v>1.0830626333151641</v>
      </c>
      <c r="BX93">
        <v>10</v>
      </c>
      <c r="BY93">
        <v>10</v>
      </c>
      <c r="BZ93">
        <v>20</v>
      </c>
      <c r="CA93" s="242">
        <v>1.7857142857142856E-2</v>
      </c>
      <c r="CB93" s="2">
        <v>0.28577372664942879</v>
      </c>
      <c r="CC93">
        <v>0</v>
      </c>
    </row>
    <row r="94" spans="1:81">
      <c r="A94" s="149" t="s">
        <v>722</v>
      </c>
      <c r="B94" s="228" t="s">
        <v>494</v>
      </c>
      <c r="C94" s="77">
        <v>6020122.0099999998</v>
      </c>
      <c r="D94" s="78"/>
      <c r="E94" s="79"/>
      <c r="F94" s="80"/>
      <c r="G94" s="80"/>
      <c r="H94" s="81"/>
      <c r="I94" s="258">
        <v>466020122.00999999</v>
      </c>
      <c r="J94" s="228">
        <v>1.59</v>
      </c>
      <c r="K94" s="398">
        <v>159</v>
      </c>
      <c r="L94" s="78">
        <v>1.58</v>
      </c>
      <c r="M94" s="82">
        <v>158</v>
      </c>
      <c r="N94" s="239">
        <v>6020122.0099999998</v>
      </c>
      <c r="O94" s="227">
        <v>1</v>
      </c>
      <c r="P94" s="404">
        <v>5087</v>
      </c>
      <c r="Q94" s="80">
        <v>5032</v>
      </c>
      <c r="R94" s="410">
        <v>5032</v>
      </c>
      <c r="S94" s="80">
        <v>4639</v>
      </c>
      <c r="T94" s="415">
        <v>4654</v>
      </c>
      <c r="U94" s="229">
        <v>55</v>
      </c>
      <c r="V94" s="421">
        <v>1.0930047694753578E-2</v>
      </c>
      <c r="W94" s="83">
        <v>378</v>
      </c>
      <c r="X94" s="427">
        <v>8.1220455522131502E-2</v>
      </c>
      <c r="Y94" s="435">
        <v>3202.8</v>
      </c>
      <c r="Z94" s="227">
        <v>3183.4</v>
      </c>
      <c r="AA94" s="239">
        <v>6020122.0099999998</v>
      </c>
      <c r="AB94" s="227">
        <v>1</v>
      </c>
      <c r="AC94" s="442">
        <v>2232</v>
      </c>
      <c r="AD94" s="239">
        <v>2192</v>
      </c>
      <c r="AE94" s="410">
        <v>2192</v>
      </c>
      <c r="AF94" s="452">
        <v>1945</v>
      </c>
      <c r="AG94" s="229">
        <v>40</v>
      </c>
      <c r="AH94" s="421">
        <v>1.824817518248175E-2</v>
      </c>
      <c r="AI94" s="80">
        <v>247</v>
      </c>
      <c r="AJ94" s="231">
        <v>0.12699228791773778</v>
      </c>
      <c r="AK94" s="442">
        <v>2180</v>
      </c>
      <c r="AL94" s="239">
        <v>2136</v>
      </c>
      <c r="AM94" s="410">
        <v>2136</v>
      </c>
      <c r="AN94" s="464">
        <v>1924</v>
      </c>
      <c r="AO94" s="232">
        <v>44</v>
      </c>
      <c r="AP94" s="421">
        <v>2.0599250936329586E-2</v>
      </c>
      <c r="AQ94" s="83">
        <v>212</v>
      </c>
      <c r="AR94" s="427">
        <v>0.11018711018711019</v>
      </c>
      <c r="AS94" s="233">
        <v>13.710691823899371</v>
      </c>
      <c r="AT94" s="85">
        <v>13.518987341772151</v>
      </c>
      <c r="AU94" s="404">
        <v>2215</v>
      </c>
      <c r="AV94" s="228">
        <v>1735</v>
      </c>
      <c r="AW94" s="228">
        <v>190</v>
      </c>
      <c r="AX94" s="83">
        <v>1925</v>
      </c>
      <c r="AY94" s="84">
        <v>0.86907449209932275</v>
      </c>
      <c r="AZ94" s="86">
        <v>1.0358456401660581</v>
      </c>
      <c r="BA94" s="228">
        <v>135</v>
      </c>
      <c r="BB94" s="84">
        <v>6.0948081264108354E-2</v>
      </c>
      <c r="BC94" s="86">
        <v>0.72557239600128987</v>
      </c>
      <c r="BD94" s="228">
        <v>95</v>
      </c>
      <c r="BE94" s="228">
        <v>30</v>
      </c>
      <c r="BF94" s="83">
        <v>125</v>
      </c>
      <c r="BG94" s="84">
        <v>5.6433408577878104E-2</v>
      </c>
      <c r="BH94" s="86">
        <v>0.98832589453376718</v>
      </c>
      <c r="BI94" s="234">
        <v>35</v>
      </c>
      <c r="BJ94" s="88" t="s">
        <v>7</v>
      </c>
      <c r="BK94" s="76" t="s">
        <v>7</v>
      </c>
      <c r="BL94" s="216" t="s">
        <v>7</v>
      </c>
      <c r="BN94" s="140"/>
      <c r="BO94">
        <v>2515</v>
      </c>
      <c r="BP94">
        <v>1915</v>
      </c>
      <c r="BQ94">
        <v>175</v>
      </c>
      <c r="BR94">
        <v>2090</v>
      </c>
      <c r="BS94" s="242">
        <v>0.83101391650099399</v>
      </c>
      <c r="BT94" s="2">
        <v>1.050275792623919</v>
      </c>
      <c r="BU94">
        <v>305</v>
      </c>
      <c r="BV94" s="242">
        <v>0.12127236580516898</v>
      </c>
      <c r="BW94" s="2">
        <v>0.8915577939405025</v>
      </c>
      <c r="BX94">
        <v>75</v>
      </c>
      <c r="BY94">
        <v>20</v>
      </c>
      <c r="BZ94">
        <v>95</v>
      </c>
      <c r="CA94" s="242">
        <v>3.7773359840954271E-2</v>
      </c>
      <c r="CB94" s="2">
        <v>0.60449949334988506</v>
      </c>
      <c r="CC94">
        <v>20</v>
      </c>
    </row>
    <row r="95" spans="1:81">
      <c r="A95" s="149" t="s">
        <v>51</v>
      </c>
      <c r="B95" s="228" t="s">
        <v>495</v>
      </c>
      <c r="C95" s="77">
        <v>6020122.0199999996</v>
      </c>
      <c r="D95" s="78"/>
      <c r="E95" s="79"/>
      <c r="F95" s="80"/>
      <c r="G95" s="80"/>
      <c r="H95" s="81"/>
      <c r="I95" s="258">
        <v>466020122.01999998</v>
      </c>
      <c r="J95" s="228">
        <v>1.64</v>
      </c>
      <c r="K95" s="398">
        <v>164</v>
      </c>
      <c r="L95" s="78">
        <v>1.65</v>
      </c>
      <c r="M95" s="82">
        <v>165</v>
      </c>
      <c r="N95" s="239">
        <v>6020122.0199999996</v>
      </c>
      <c r="O95" s="227">
        <v>1</v>
      </c>
      <c r="P95" s="404">
        <v>3097</v>
      </c>
      <c r="Q95" s="80">
        <v>3226</v>
      </c>
      <c r="R95" s="410">
        <v>3226</v>
      </c>
      <c r="S95" s="80">
        <v>3387</v>
      </c>
      <c r="T95" s="415">
        <v>3528</v>
      </c>
      <c r="U95" s="229">
        <v>-129</v>
      </c>
      <c r="V95" s="421">
        <v>-3.9987600743955361E-2</v>
      </c>
      <c r="W95" s="83">
        <v>-302</v>
      </c>
      <c r="X95" s="427">
        <v>-8.5600907029478451E-2</v>
      </c>
      <c r="Y95" s="435">
        <v>1892.6</v>
      </c>
      <c r="Z95" s="227">
        <v>1954.9</v>
      </c>
      <c r="AA95" s="239">
        <v>6020122.0199999996</v>
      </c>
      <c r="AB95" s="227">
        <v>1</v>
      </c>
      <c r="AC95" s="442">
        <v>1289</v>
      </c>
      <c r="AD95" s="239">
        <v>1290</v>
      </c>
      <c r="AE95" s="410">
        <v>1290</v>
      </c>
      <c r="AF95" s="452">
        <v>1294</v>
      </c>
      <c r="AG95" s="229">
        <v>-1</v>
      </c>
      <c r="AH95" s="421">
        <v>-7.7519379844961239E-4</v>
      </c>
      <c r="AI95" s="80">
        <v>-4</v>
      </c>
      <c r="AJ95" s="231">
        <v>-3.0911901081916537E-3</v>
      </c>
      <c r="AK95" s="442">
        <v>1274</v>
      </c>
      <c r="AL95" s="239">
        <v>1280</v>
      </c>
      <c r="AM95" s="410">
        <v>1280</v>
      </c>
      <c r="AN95" s="464">
        <v>1279</v>
      </c>
      <c r="AO95" s="232">
        <v>-6</v>
      </c>
      <c r="AP95" s="421">
        <v>-4.6874999999999998E-3</v>
      </c>
      <c r="AQ95" s="83">
        <v>1</v>
      </c>
      <c r="AR95" s="427">
        <v>7.8186082877247849E-4</v>
      </c>
      <c r="AS95" s="233">
        <v>7.7682926829268295</v>
      </c>
      <c r="AT95" s="85">
        <v>7.7575757575757578</v>
      </c>
      <c r="AU95" s="404">
        <v>1490</v>
      </c>
      <c r="AV95" s="228">
        <v>1205</v>
      </c>
      <c r="AW95" s="228">
        <v>105</v>
      </c>
      <c r="AX95" s="83">
        <v>1310</v>
      </c>
      <c r="AY95" s="84">
        <v>0.87919463087248317</v>
      </c>
      <c r="AZ95" s="86">
        <v>1.047907784114998</v>
      </c>
      <c r="BA95" s="228">
        <v>75</v>
      </c>
      <c r="BB95" s="84">
        <v>5.0335570469798654E-2</v>
      </c>
      <c r="BC95" s="86">
        <v>0.5992329817833173</v>
      </c>
      <c r="BD95" s="228">
        <v>55</v>
      </c>
      <c r="BE95" s="228">
        <v>20</v>
      </c>
      <c r="BF95" s="83">
        <v>75</v>
      </c>
      <c r="BG95" s="84">
        <v>5.0335570469798654E-2</v>
      </c>
      <c r="BH95" s="86">
        <v>0.88153363344656144</v>
      </c>
      <c r="BI95" s="234">
        <v>30</v>
      </c>
      <c r="BJ95" s="88" t="s">
        <v>7</v>
      </c>
      <c r="BK95" s="76" t="s">
        <v>7</v>
      </c>
      <c r="BL95" s="216" t="s">
        <v>7</v>
      </c>
      <c r="BN95" s="140" t="s">
        <v>52</v>
      </c>
      <c r="BO95">
        <v>1910</v>
      </c>
      <c r="BP95">
        <v>1610</v>
      </c>
      <c r="BQ95">
        <v>85</v>
      </c>
      <c r="BR95">
        <v>1695</v>
      </c>
      <c r="BS95" s="242">
        <v>0.88743455497382195</v>
      </c>
      <c r="BT95" s="2">
        <v>1.121582938768837</v>
      </c>
      <c r="BU95">
        <v>140</v>
      </c>
      <c r="BV95" s="242">
        <v>7.3298429319371722E-2</v>
      </c>
      <c r="BW95" s="2">
        <v>0.53886790704051313</v>
      </c>
      <c r="BX95">
        <v>50</v>
      </c>
      <c r="BY95">
        <v>10</v>
      </c>
      <c r="BZ95">
        <v>60</v>
      </c>
      <c r="CA95" s="242">
        <v>3.1413612565445025E-2</v>
      </c>
      <c r="CB95" s="2">
        <v>0.50272236729951869</v>
      </c>
      <c r="CC95">
        <v>20</v>
      </c>
    </row>
    <row r="96" spans="1:81">
      <c r="A96" s="149" t="s">
        <v>723</v>
      </c>
      <c r="B96" s="228" t="s">
        <v>496</v>
      </c>
      <c r="C96" s="77">
        <v>6020123</v>
      </c>
      <c r="D96" s="78"/>
      <c r="E96" s="79"/>
      <c r="F96" s="80"/>
      <c r="G96" s="80"/>
      <c r="H96" s="81"/>
      <c r="I96" s="258">
        <v>466020123</v>
      </c>
      <c r="J96" s="228">
        <v>1.62</v>
      </c>
      <c r="K96" s="398">
        <v>162</v>
      </c>
      <c r="L96" s="78">
        <v>1.61</v>
      </c>
      <c r="M96" s="82">
        <v>161</v>
      </c>
      <c r="N96" s="239">
        <v>6020123</v>
      </c>
      <c r="O96" s="227">
        <v>1</v>
      </c>
      <c r="P96" s="404">
        <v>5099</v>
      </c>
      <c r="Q96" s="80">
        <v>5153</v>
      </c>
      <c r="R96" s="410">
        <v>5153</v>
      </c>
      <c r="S96" s="80">
        <v>5168</v>
      </c>
      <c r="T96" s="415">
        <v>5194</v>
      </c>
      <c r="U96" s="229">
        <v>-54</v>
      </c>
      <c r="V96" s="421">
        <v>-1.0479332427712013E-2</v>
      </c>
      <c r="W96" s="83">
        <v>-41</v>
      </c>
      <c r="X96" s="427">
        <v>-7.8937235271467083E-3</v>
      </c>
      <c r="Y96" s="435">
        <v>3156.5</v>
      </c>
      <c r="Z96" s="227">
        <v>3197.2</v>
      </c>
      <c r="AA96" s="239">
        <v>6020123</v>
      </c>
      <c r="AB96" s="227">
        <v>1</v>
      </c>
      <c r="AC96" s="442">
        <v>2173</v>
      </c>
      <c r="AD96" s="239">
        <v>2163</v>
      </c>
      <c r="AE96" s="410">
        <v>2163</v>
      </c>
      <c r="AF96" s="452">
        <v>2127</v>
      </c>
      <c r="AG96" s="229">
        <v>10</v>
      </c>
      <c r="AH96" s="421">
        <v>4.6232085067036523E-3</v>
      </c>
      <c r="AI96" s="80">
        <v>36</v>
      </c>
      <c r="AJ96" s="231">
        <v>1.6925246826516221E-2</v>
      </c>
      <c r="AK96" s="442">
        <v>2116</v>
      </c>
      <c r="AL96" s="239">
        <v>2132</v>
      </c>
      <c r="AM96" s="410">
        <v>2132</v>
      </c>
      <c r="AN96" s="464">
        <v>2098</v>
      </c>
      <c r="AO96" s="232">
        <v>-16</v>
      </c>
      <c r="AP96" s="421">
        <v>-7.5046904315196998E-3</v>
      </c>
      <c r="AQ96" s="83">
        <v>34</v>
      </c>
      <c r="AR96" s="427">
        <v>1.6205910390848427E-2</v>
      </c>
      <c r="AS96" s="233">
        <v>13.061728395061728</v>
      </c>
      <c r="AT96" s="85">
        <v>13.24223602484472</v>
      </c>
      <c r="AU96" s="404">
        <v>2125</v>
      </c>
      <c r="AV96" s="228">
        <v>1680</v>
      </c>
      <c r="AW96" s="228">
        <v>135</v>
      </c>
      <c r="AX96" s="83">
        <v>1815</v>
      </c>
      <c r="AY96" s="84">
        <v>0.85411764705882354</v>
      </c>
      <c r="AZ96" s="86">
        <v>1.0180186496529482</v>
      </c>
      <c r="BA96" s="228">
        <v>195</v>
      </c>
      <c r="BB96" s="84">
        <v>9.1764705882352943E-2</v>
      </c>
      <c r="BC96" s="86">
        <v>1.0924369747899159</v>
      </c>
      <c r="BD96" s="228">
        <v>65</v>
      </c>
      <c r="BE96" s="228">
        <v>15</v>
      </c>
      <c r="BF96" s="83">
        <v>80</v>
      </c>
      <c r="BG96" s="84">
        <v>3.7647058823529408E-2</v>
      </c>
      <c r="BH96" s="86">
        <v>0.65931801792520861</v>
      </c>
      <c r="BI96" s="234">
        <v>30</v>
      </c>
      <c r="BJ96" s="88" t="s">
        <v>7</v>
      </c>
      <c r="BK96" s="76" t="s">
        <v>7</v>
      </c>
      <c r="BL96" s="216" t="s">
        <v>7</v>
      </c>
      <c r="BN96" s="140"/>
      <c r="BO96">
        <v>2670</v>
      </c>
      <c r="BP96">
        <v>2020</v>
      </c>
      <c r="BQ96">
        <v>180</v>
      </c>
      <c r="BR96">
        <v>2200</v>
      </c>
      <c r="BS96" s="242">
        <v>0.82397003745318353</v>
      </c>
      <c r="BT96" s="2">
        <v>1.0413733958009685</v>
      </c>
      <c r="BU96">
        <v>375</v>
      </c>
      <c r="BV96" s="242">
        <v>0.1404494382022472</v>
      </c>
      <c r="BW96" s="2">
        <v>1.0325418363236158</v>
      </c>
      <c r="BX96">
        <v>55</v>
      </c>
      <c r="BY96">
        <v>20</v>
      </c>
      <c r="BZ96">
        <v>75</v>
      </c>
      <c r="CA96" s="242">
        <v>2.8089887640449437E-2</v>
      </c>
      <c r="CB96" s="2">
        <v>0.44953170484179811</v>
      </c>
      <c r="CC96">
        <v>20</v>
      </c>
    </row>
    <row r="97" spans="1:81">
      <c r="A97" s="149" t="s">
        <v>724</v>
      </c>
      <c r="B97" s="228" t="s">
        <v>497</v>
      </c>
      <c r="C97" s="77">
        <v>6020130.0099999998</v>
      </c>
      <c r="D97" s="78"/>
      <c r="E97" s="79"/>
      <c r="F97" s="80"/>
      <c r="G97" s="80"/>
      <c r="H97" s="81"/>
      <c r="I97" s="258">
        <v>466020130.00999999</v>
      </c>
      <c r="J97" s="228">
        <v>1.62</v>
      </c>
      <c r="K97" s="398">
        <v>162</v>
      </c>
      <c r="L97" s="78">
        <v>1.62</v>
      </c>
      <c r="M97" s="82">
        <v>162</v>
      </c>
      <c r="N97" s="239">
        <v>6020130.0099999998</v>
      </c>
      <c r="O97" s="227">
        <v>1</v>
      </c>
      <c r="P97" s="404">
        <v>4998</v>
      </c>
      <c r="Q97" s="80">
        <v>4879</v>
      </c>
      <c r="R97" s="410">
        <v>4879</v>
      </c>
      <c r="S97" s="80">
        <v>4916</v>
      </c>
      <c r="T97" s="415">
        <v>4855</v>
      </c>
      <c r="U97" s="229">
        <v>119</v>
      </c>
      <c r="V97" s="421">
        <v>2.4390243902439025E-2</v>
      </c>
      <c r="W97" s="83">
        <v>24</v>
      </c>
      <c r="X97" s="427">
        <v>4.9433573635427391E-3</v>
      </c>
      <c r="Y97" s="435">
        <v>3085.9</v>
      </c>
      <c r="Z97" s="227">
        <v>3013.2</v>
      </c>
      <c r="AA97" s="239">
        <v>6020130.0099999998</v>
      </c>
      <c r="AB97" s="227">
        <v>1</v>
      </c>
      <c r="AC97" s="442">
        <v>2088</v>
      </c>
      <c r="AD97" s="239">
        <v>2077</v>
      </c>
      <c r="AE97" s="410">
        <v>2077</v>
      </c>
      <c r="AF97" s="452">
        <v>2075</v>
      </c>
      <c r="AG97" s="229">
        <v>11</v>
      </c>
      <c r="AH97" s="421">
        <v>5.296100144439095E-3</v>
      </c>
      <c r="AI97" s="80">
        <v>2</v>
      </c>
      <c r="AJ97" s="231">
        <v>9.6385542168674694E-4</v>
      </c>
      <c r="AK97" s="442">
        <v>2047</v>
      </c>
      <c r="AL97" s="239">
        <v>2035</v>
      </c>
      <c r="AM97" s="410">
        <v>2035</v>
      </c>
      <c r="AN97" s="464">
        <v>2045</v>
      </c>
      <c r="AO97" s="232">
        <v>12</v>
      </c>
      <c r="AP97" s="421">
        <v>5.8968058968058967E-3</v>
      </c>
      <c r="AQ97" s="83">
        <v>-10</v>
      </c>
      <c r="AR97" s="427">
        <v>-4.8899755501222494E-3</v>
      </c>
      <c r="AS97" s="233">
        <v>12.635802469135802</v>
      </c>
      <c r="AT97" s="85">
        <v>12.561728395061728</v>
      </c>
      <c r="AU97" s="404">
        <v>2160</v>
      </c>
      <c r="AV97" s="228">
        <v>1665</v>
      </c>
      <c r="AW97" s="228">
        <v>230</v>
      </c>
      <c r="AX97" s="83">
        <v>1895</v>
      </c>
      <c r="AY97" s="84">
        <v>0.87731481481481477</v>
      </c>
      <c r="AZ97" s="86">
        <v>1.0456672405420915</v>
      </c>
      <c r="BA97" s="228">
        <v>150</v>
      </c>
      <c r="BB97" s="84">
        <v>6.9444444444444448E-2</v>
      </c>
      <c r="BC97" s="86">
        <v>0.82671957671957674</v>
      </c>
      <c r="BD97" s="228">
        <v>80</v>
      </c>
      <c r="BE97" s="228">
        <v>20</v>
      </c>
      <c r="BF97" s="83">
        <v>100</v>
      </c>
      <c r="BG97" s="84">
        <v>4.6296296296296294E-2</v>
      </c>
      <c r="BH97" s="86">
        <v>0.81079328014529417</v>
      </c>
      <c r="BI97" s="234">
        <v>20</v>
      </c>
      <c r="BJ97" s="88" t="s">
        <v>7</v>
      </c>
      <c r="BK97" s="76" t="s">
        <v>7</v>
      </c>
      <c r="BL97" s="216" t="s">
        <v>7</v>
      </c>
      <c r="BN97" s="140"/>
      <c r="BO97">
        <v>2625</v>
      </c>
      <c r="BP97">
        <v>1820</v>
      </c>
      <c r="BQ97">
        <v>220</v>
      </c>
      <c r="BR97">
        <v>2040</v>
      </c>
      <c r="BS97" s="242">
        <v>0.77714285714285714</v>
      </c>
      <c r="BT97" s="2">
        <v>0.98219092852791612</v>
      </c>
      <c r="BU97">
        <v>425</v>
      </c>
      <c r="BV97" s="242">
        <v>0.16190476190476191</v>
      </c>
      <c r="BW97" s="2">
        <v>1.1902748939867662</v>
      </c>
      <c r="BX97">
        <v>110</v>
      </c>
      <c r="BY97">
        <v>35</v>
      </c>
      <c r="BZ97">
        <v>145</v>
      </c>
      <c r="CA97" s="242">
        <v>5.5238095238095239E-2</v>
      </c>
      <c r="CB97" s="2">
        <v>0.88399339443556646</v>
      </c>
      <c r="CC97">
        <v>15</v>
      </c>
    </row>
    <row r="98" spans="1:81">
      <c r="A98" s="149"/>
      <c r="B98" s="228" t="s">
        <v>498</v>
      </c>
      <c r="C98" s="77">
        <v>6020130.0199999996</v>
      </c>
      <c r="D98" s="78"/>
      <c r="E98" s="79"/>
      <c r="F98" s="80"/>
      <c r="G98" s="80"/>
      <c r="H98" s="81"/>
      <c r="I98" s="258">
        <v>466020130.01999998</v>
      </c>
      <c r="J98" s="228">
        <v>1.1399999999999999</v>
      </c>
      <c r="K98" s="398">
        <v>113.99999999999999</v>
      </c>
      <c r="L98" s="78">
        <v>1.1299999999999999</v>
      </c>
      <c r="M98" s="82">
        <v>112.99999999999999</v>
      </c>
      <c r="N98" s="239">
        <v>6020130.0199999996</v>
      </c>
      <c r="O98" s="227">
        <v>1</v>
      </c>
      <c r="P98" s="404">
        <v>6318</v>
      </c>
      <c r="Q98" s="80">
        <v>6239</v>
      </c>
      <c r="R98" s="410">
        <v>6239</v>
      </c>
      <c r="S98" s="80">
        <v>6171</v>
      </c>
      <c r="T98" s="415">
        <v>6103</v>
      </c>
      <c r="U98" s="229">
        <v>79</v>
      </c>
      <c r="V98" s="421">
        <v>1.2662285622695946E-2</v>
      </c>
      <c r="W98" s="83">
        <v>136</v>
      </c>
      <c r="X98" s="427">
        <v>2.2284122562674095E-2</v>
      </c>
      <c r="Y98" s="435">
        <v>5541.1</v>
      </c>
      <c r="Z98" s="227">
        <v>5515.9</v>
      </c>
      <c r="AA98" s="239">
        <v>6020130.0199999996</v>
      </c>
      <c r="AB98" s="227">
        <v>1</v>
      </c>
      <c r="AC98" s="442">
        <v>2468</v>
      </c>
      <c r="AD98" s="239">
        <v>2428</v>
      </c>
      <c r="AE98" s="410">
        <v>2428</v>
      </c>
      <c r="AF98" s="452">
        <v>2441</v>
      </c>
      <c r="AG98" s="229">
        <v>40</v>
      </c>
      <c r="AH98" s="421">
        <v>1.6474464579901153E-2</v>
      </c>
      <c r="AI98" s="80">
        <v>-13</v>
      </c>
      <c r="AJ98" s="231">
        <v>-5.3256861941827121E-3</v>
      </c>
      <c r="AK98" s="442">
        <v>2400</v>
      </c>
      <c r="AL98" s="239">
        <v>2376</v>
      </c>
      <c r="AM98" s="410">
        <v>2376</v>
      </c>
      <c r="AN98" s="464">
        <v>2397</v>
      </c>
      <c r="AO98" s="232">
        <v>24</v>
      </c>
      <c r="AP98" s="421">
        <v>1.0101010101010102E-2</v>
      </c>
      <c r="AQ98" s="83">
        <v>-21</v>
      </c>
      <c r="AR98" s="427">
        <v>-8.7609511889862324E-3</v>
      </c>
      <c r="AS98" s="233">
        <v>21.05263157894737</v>
      </c>
      <c r="AT98" s="85">
        <v>21.026548672566374</v>
      </c>
      <c r="AU98" s="404">
        <v>2490</v>
      </c>
      <c r="AV98" s="228">
        <v>1585</v>
      </c>
      <c r="AW98" s="228">
        <v>255</v>
      </c>
      <c r="AX98" s="83">
        <v>1840</v>
      </c>
      <c r="AY98" s="84">
        <v>0.73895582329317266</v>
      </c>
      <c r="AZ98" s="86">
        <v>0.88075783467601032</v>
      </c>
      <c r="BA98" s="228">
        <v>375</v>
      </c>
      <c r="BB98" s="84">
        <v>0.15060240963855423</v>
      </c>
      <c r="BC98" s="86">
        <v>1.7928858290304075</v>
      </c>
      <c r="BD98" s="228">
        <v>180</v>
      </c>
      <c r="BE98" s="228">
        <v>25</v>
      </c>
      <c r="BF98" s="83">
        <v>205</v>
      </c>
      <c r="BG98" s="84">
        <v>8.2329317269076302E-2</v>
      </c>
      <c r="BH98" s="86">
        <v>1.4418444355354869</v>
      </c>
      <c r="BI98" s="234">
        <v>70</v>
      </c>
      <c r="BJ98" s="88" t="s">
        <v>7</v>
      </c>
      <c r="BK98" s="76" t="s">
        <v>7</v>
      </c>
      <c r="BL98" s="225" t="s">
        <v>5</v>
      </c>
      <c r="BM98" t="s">
        <v>387</v>
      </c>
      <c r="BN98" s="140"/>
      <c r="BO98">
        <v>2630</v>
      </c>
      <c r="BP98">
        <v>1715</v>
      </c>
      <c r="BQ98">
        <v>220</v>
      </c>
      <c r="BR98">
        <v>1935</v>
      </c>
      <c r="BS98" s="242">
        <v>0.73574144486692017</v>
      </c>
      <c r="BT98" s="2">
        <v>0.92986581070444418</v>
      </c>
      <c r="BU98">
        <v>465</v>
      </c>
      <c r="BV98" s="242">
        <v>0.17680608365019013</v>
      </c>
      <c r="BW98" s="2">
        <v>1.2998249093917214</v>
      </c>
      <c r="BX98">
        <v>165</v>
      </c>
      <c r="BY98">
        <v>30</v>
      </c>
      <c r="BZ98">
        <v>195</v>
      </c>
      <c r="CA98" s="242">
        <v>7.4144486692015205E-2</v>
      </c>
      <c r="CB98" s="2">
        <v>1.1865585912592251</v>
      </c>
      <c r="CC98">
        <v>40</v>
      </c>
    </row>
    <row r="99" spans="1:81">
      <c r="A99" s="149"/>
      <c r="B99" s="228" t="s">
        <v>499</v>
      </c>
      <c r="C99" s="77">
        <v>6020131</v>
      </c>
      <c r="D99" s="78"/>
      <c r="E99" s="79"/>
      <c r="F99" s="80"/>
      <c r="G99" s="80"/>
      <c r="H99" s="81"/>
      <c r="I99" s="258">
        <v>466020131</v>
      </c>
      <c r="J99" s="228">
        <v>1.37</v>
      </c>
      <c r="K99" s="398">
        <v>137</v>
      </c>
      <c r="L99" s="78">
        <v>1.37</v>
      </c>
      <c r="M99" s="82">
        <v>137</v>
      </c>
      <c r="N99" s="239">
        <v>6020131</v>
      </c>
      <c r="O99" s="227">
        <v>1</v>
      </c>
      <c r="P99" s="404">
        <v>4168</v>
      </c>
      <c r="Q99" s="80">
        <v>3997</v>
      </c>
      <c r="R99" s="410">
        <v>3997</v>
      </c>
      <c r="S99" s="80">
        <v>3811</v>
      </c>
      <c r="T99" s="415">
        <v>3678</v>
      </c>
      <c r="U99" s="229">
        <v>171</v>
      </c>
      <c r="V99" s="421">
        <v>4.2782086564923695E-2</v>
      </c>
      <c r="W99" s="83">
        <v>319</v>
      </c>
      <c r="X99" s="427">
        <v>8.6731919521479059E-2</v>
      </c>
      <c r="Y99" s="435">
        <v>3041.7</v>
      </c>
      <c r="Z99" s="227">
        <v>2913.9</v>
      </c>
      <c r="AA99" s="239">
        <v>6020131</v>
      </c>
      <c r="AB99" s="227">
        <v>1</v>
      </c>
      <c r="AC99" s="442">
        <v>1922</v>
      </c>
      <c r="AD99" s="239">
        <v>1909</v>
      </c>
      <c r="AE99" s="410">
        <v>1909</v>
      </c>
      <c r="AF99" s="452">
        <v>1840</v>
      </c>
      <c r="AG99" s="229">
        <v>13</v>
      </c>
      <c r="AH99" s="421">
        <v>6.809848088004191E-3</v>
      </c>
      <c r="AI99" s="80">
        <v>69</v>
      </c>
      <c r="AJ99" s="231">
        <v>3.7499999999999999E-2</v>
      </c>
      <c r="AK99" s="442">
        <v>1867</v>
      </c>
      <c r="AL99" s="239">
        <v>1826</v>
      </c>
      <c r="AM99" s="410">
        <v>1826</v>
      </c>
      <c r="AN99" s="464">
        <v>1774</v>
      </c>
      <c r="AO99" s="232">
        <v>41</v>
      </c>
      <c r="AP99" s="421">
        <v>2.2453450164293537E-2</v>
      </c>
      <c r="AQ99" s="83">
        <v>52</v>
      </c>
      <c r="AR99" s="427">
        <v>2.9312288613303268E-2</v>
      </c>
      <c r="AS99" s="233">
        <v>13.627737226277372</v>
      </c>
      <c r="AT99" s="85">
        <v>13.328467153284672</v>
      </c>
      <c r="AU99" s="404">
        <v>1805</v>
      </c>
      <c r="AV99" s="228">
        <v>1270</v>
      </c>
      <c r="AW99" s="228">
        <v>210</v>
      </c>
      <c r="AX99" s="83">
        <v>1480</v>
      </c>
      <c r="AY99" s="84">
        <v>0.81994459833795019</v>
      </c>
      <c r="AZ99" s="86">
        <v>0.97728795987836736</v>
      </c>
      <c r="BA99" s="228">
        <v>225</v>
      </c>
      <c r="BB99" s="84">
        <v>0.12465373961218837</v>
      </c>
      <c r="BC99" s="86">
        <v>1.48397309062129</v>
      </c>
      <c r="BD99" s="228">
        <v>45</v>
      </c>
      <c r="BE99" s="228">
        <v>15</v>
      </c>
      <c r="BF99" s="83">
        <v>60</v>
      </c>
      <c r="BG99" s="84">
        <v>3.3240997229916899E-2</v>
      </c>
      <c r="BH99" s="86">
        <v>0.5821540670738512</v>
      </c>
      <c r="BI99" s="234">
        <v>35</v>
      </c>
      <c r="BJ99" s="88" t="s">
        <v>7</v>
      </c>
      <c r="BK99" s="76" t="s">
        <v>7</v>
      </c>
      <c r="BL99" s="216" t="s">
        <v>7</v>
      </c>
      <c r="BN99" s="140"/>
      <c r="BO99">
        <v>2075</v>
      </c>
      <c r="BP99">
        <v>1380</v>
      </c>
      <c r="BQ99">
        <v>205</v>
      </c>
      <c r="BR99">
        <v>1585</v>
      </c>
      <c r="BS99" s="242">
        <v>0.76385542168674703</v>
      </c>
      <c r="BT99" s="2">
        <v>0.96539762154652986</v>
      </c>
      <c r="BU99">
        <v>345</v>
      </c>
      <c r="BV99" s="242">
        <v>0.16626506024096385</v>
      </c>
      <c r="BW99" s="2">
        <v>1.2223304899977492</v>
      </c>
      <c r="BX99">
        <v>75</v>
      </c>
      <c r="BY99">
        <v>30</v>
      </c>
      <c r="BZ99">
        <v>105</v>
      </c>
      <c r="CA99" s="242">
        <v>5.0602409638554217E-2</v>
      </c>
      <c r="CB99" s="2">
        <v>0.80980699407163437</v>
      </c>
      <c r="CC99">
        <v>40</v>
      </c>
    </row>
    <row r="100" spans="1:81">
      <c r="A100" s="149" t="s">
        <v>725</v>
      </c>
      <c r="B100" s="228" t="s">
        <v>500</v>
      </c>
      <c r="C100" s="77">
        <v>6020132</v>
      </c>
      <c r="D100" s="78"/>
      <c r="E100" s="79"/>
      <c r="F100" s="80"/>
      <c r="G100" s="80"/>
      <c r="H100" s="81"/>
      <c r="I100" s="258">
        <v>466020132</v>
      </c>
      <c r="J100" s="228">
        <v>1.07</v>
      </c>
      <c r="K100" s="398">
        <v>107</v>
      </c>
      <c r="L100" s="78">
        <v>1.07</v>
      </c>
      <c r="M100" s="82">
        <v>107</v>
      </c>
      <c r="N100" s="239">
        <v>6020132</v>
      </c>
      <c r="O100" s="227">
        <v>1</v>
      </c>
      <c r="P100" s="404">
        <v>2975</v>
      </c>
      <c r="Q100" s="80">
        <v>2680</v>
      </c>
      <c r="R100" s="410">
        <v>2680</v>
      </c>
      <c r="S100" s="80">
        <v>2671</v>
      </c>
      <c r="T100" s="415">
        <v>2738</v>
      </c>
      <c r="U100" s="229">
        <v>295</v>
      </c>
      <c r="V100" s="421">
        <v>0.11007462686567164</v>
      </c>
      <c r="W100" s="83">
        <v>-58</v>
      </c>
      <c r="X100" s="427">
        <v>-2.1183345507669833E-2</v>
      </c>
      <c r="Y100" s="435">
        <v>2774.4</v>
      </c>
      <c r="Z100" s="227">
        <v>2504</v>
      </c>
      <c r="AA100" s="239">
        <v>6020132</v>
      </c>
      <c r="AB100" s="227">
        <v>1</v>
      </c>
      <c r="AC100" s="442">
        <v>1388</v>
      </c>
      <c r="AD100" s="239">
        <v>1195</v>
      </c>
      <c r="AE100" s="410">
        <v>1195</v>
      </c>
      <c r="AF100" s="452">
        <v>1192</v>
      </c>
      <c r="AG100" s="229">
        <v>193</v>
      </c>
      <c r="AH100" s="421">
        <v>0.16150627615062763</v>
      </c>
      <c r="AI100" s="80">
        <v>3</v>
      </c>
      <c r="AJ100" s="231">
        <v>2.5167785234899327E-3</v>
      </c>
      <c r="AK100" s="442">
        <v>1367</v>
      </c>
      <c r="AL100" s="239">
        <v>1182</v>
      </c>
      <c r="AM100" s="410">
        <v>1182</v>
      </c>
      <c r="AN100" s="464">
        <v>1181</v>
      </c>
      <c r="AO100" s="232">
        <v>185</v>
      </c>
      <c r="AP100" s="421">
        <v>0.15651438240270726</v>
      </c>
      <c r="AQ100" s="83">
        <v>1</v>
      </c>
      <c r="AR100" s="427">
        <v>8.4674005080440302E-4</v>
      </c>
      <c r="AS100" s="233">
        <v>12.77570093457944</v>
      </c>
      <c r="AT100" s="85">
        <v>11.046728971962617</v>
      </c>
      <c r="AU100" s="404">
        <v>1180</v>
      </c>
      <c r="AV100" s="228">
        <v>945</v>
      </c>
      <c r="AW100" s="228">
        <v>80</v>
      </c>
      <c r="AX100" s="83">
        <v>1025</v>
      </c>
      <c r="AY100" s="84">
        <v>0.86864406779661019</v>
      </c>
      <c r="AZ100" s="86">
        <v>1.0353326195430397</v>
      </c>
      <c r="BA100" s="228">
        <v>80</v>
      </c>
      <c r="BB100" s="84">
        <v>6.7796610169491525E-2</v>
      </c>
      <c r="BC100" s="86">
        <v>0.80710250201775624</v>
      </c>
      <c r="BD100" s="228">
        <v>35</v>
      </c>
      <c r="BE100" s="228">
        <v>20</v>
      </c>
      <c r="BF100" s="83">
        <v>55</v>
      </c>
      <c r="BG100" s="84">
        <v>4.6610169491525424E-2</v>
      </c>
      <c r="BH100" s="86">
        <v>0.81629018373949958</v>
      </c>
      <c r="BI100" s="234">
        <v>15</v>
      </c>
      <c r="BJ100" s="88" t="s">
        <v>7</v>
      </c>
      <c r="BK100" s="76" t="s">
        <v>7</v>
      </c>
      <c r="BL100" s="216" t="s">
        <v>7</v>
      </c>
      <c r="BN100" s="140"/>
      <c r="BO100">
        <v>1325</v>
      </c>
      <c r="BP100">
        <v>990</v>
      </c>
      <c r="BQ100">
        <v>80</v>
      </c>
      <c r="BR100">
        <v>1070</v>
      </c>
      <c r="BS100" s="242">
        <v>0.8075471698113208</v>
      </c>
      <c r="BT100" s="2">
        <v>1.020617377174541</v>
      </c>
      <c r="BU100">
        <v>185</v>
      </c>
      <c r="BV100" s="242">
        <v>0.13962264150943396</v>
      </c>
      <c r="BW100" s="2">
        <v>1.0264634768343144</v>
      </c>
      <c r="BX100">
        <v>20</v>
      </c>
      <c r="BY100">
        <v>30</v>
      </c>
      <c r="BZ100">
        <v>50</v>
      </c>
      <c r="CA100" s="242">
        <v>3.7735849056603772E-2</v>
      </c>
      <c r="CB100" s="2">
        <v>0.60389919593841557</v>
      </c>
      <c r="CC100">
        <v>20</v>
      </c>
    </row>
    <row r="101" spans="1:81">
      <c r="A101" s="149" t="s">
        <v>726</v>
      </c>
      <c r="B101" s="228" t="s">
        <v>501</v>
      </c>
      <c r="C101" s="77">
        <v>6020133</v>
      </c>
      <c r="D101" s="78"/>
      <c r="E101" s="79"/>
      <c r="F101" s="80"/>
      <c r="G101" s="80"/>
      <c r="H101" s="81"/>
      <c r="I101" s="258">
        <v>466020133</v>
      </c>
      <c r="J101" s="228">
        <v>1.35</v>
      </c>
      <c r="K101" s="398">
        <v>135</v>
      </c>
      <c r="L101" s="78">
        <v>1.36</v>
      </c>
      <c r="M101" s="82">
        <v>136</v>
      </c>
      <c r="N101" s="239">
        <v>6020133</v>
      </c>
      <c r="O101" s="227">
        <v>1</v>
      </c>
      <c r="P101" s="404">
        <v>3609</v>
      </c>
      <c r="Q101" s="80">
        <v>3658</v>
      </c>
      <c r="R101" s="410">
        <v>3658</v>
      </c>
      <c r="S101" s="80">
        <v>3646</v>
      </c>
      <c r="T101" s="415">
        <v>3524</v>
      </c>
      <c r="U101" s="229">
        <v>-49</v>
      </c>
      <c r="V101" s="421">
        <v>-1.3395297977036633E-2</v>
      </c>
      <c r="W101" s="83">
        <v>134</v>
      </c>
      <c r="X101" s="427">
        <v>3.8024971623155504E-2</v>
      </c>
      <c r="Y101" s="435">
        <v>2669</v>
      </c>
      <c r="Z101" s="227">
        <v>2696.4</v>
      </c>
      <c r="AA101" s="239">
        <v>6020133</v>
      </c>
      <c r="AB101" s="227">
        <v>1</v>
      </c>
      <c r="AC101" s="442">
        <v>1615</v>
      </c>
      <c r="AD101" s="239">
        <v>1607</v>
      </c>
      <c r="AE101" s="410">
        <v>1607</v>
      </c>
      <c r="AF101" s="452">
        <v>1609</v>
      </c>
      <c r="AG101" s="229">
        <v>8</v>
      </c>
      <c r="AH101" s="421">
        <v>4.9782202862476664E-3</v>
      </c>
      <c r="AI101" s="80">
        <v>-2</v>
      </c>
      <c r="AJ101" s="231">
        <v>-1.243008079552517E-3</v>
      </c>
      <c r="AK101" s="442">
        <v>1583</v>
      </c>
      <c r="AL101" s="239">
        <v>1581</v>
      </c>
      <c r="AM101" s="410">
        <v>1581</v>
      </c>
      <c r="AN101" s="464">
        <v>1583</v>
      </c>
      <c r="AO101" s="232">
        <v>2</v>
      </c>
      <c r="AP101" s="421">
        <v>1.2650221378874131E-3</v>
      </c>
      <c r="AQ101" s="83">
        <v>-2</v>
      </c>
      <c r="AR101" s="427">
        <v>-1.2634238787113076E-3</v>
      </c>
      <c r="AS101" s="233">
        <v>11.725925925925926</v>
      </c>
      <c r="AT101" s="85">
        <v>11.625</v>
      </c>
      <c r="AU101" s="404">
        <v>1565</v>
      </c>
      <c r="AV101" s="228">
        <v>1245</v>
      </c>
      <c r="AW101" s="228">
        <v>115</v>
      </c>
      <c r="AX101" s="83">
        <v>1360</v>
      </c>
      <c r="AY101" s="84">
        <v>0.86900958466453671</v>
      </c>
      <c r="AZ101" s="86">
        <v>1.0357682773117243</v>
      </c>
      <c r="BA101" s="228">
        <v>130</v>
      </c>
      <c r="BB101" s="84">
        <v>8.3067092651757185E-2</v>
      </c>
      <c r="BC101" s="86">
        <v>0.98889396013996644</v>
      </c>
      <c r="BD101" s="228">
        <v>45</v>
      </c>
      <c r="BE101" s="228">
        <v>25</v>
      </c>
      <c r="BF101" s="83">
        <v>70</v>
      </c>
      <c r="BG101" s="84">
        <v>4.472843450479233E-2</v>
      </c>
      <c r="BH101" s="86">
        <v>0.78333510516273785</v>
      </c>
      <c r="BI101" s="234">
        <v>10</v>
      </c>
      <c r="BJ101" s="88" t="s">
        <v>7</v>
      </c>
      <c r="BK101" s="76" t="s">
        <v>7</v>
      </c>
      <c r="BL101" s="216" t="s">
        <v>7</v>
      </c>
      <c r="BN101" s="140"/>
      <c r="BO101">
        <v>2005</v>
      </c>
      <c r="BP101">
        <v>1380</v>
      </c>
      <c r="BQ101">
        <v>150</v>
      </c>
      <c r="BR101">
        <v>1530</v>
      </c>
      <c r="BS101" s="242">
        <v>0.76309226932668328</v>
      </c>
      <c r="BT101" s="2">
        <v>0.96443311248844621</v>
      </c>
      <c r="BU101">
        <v>325</v>
      </c>
      <c r="BV101" s="242">
        <v>0.16209476309226933</v>
      </c>
      <c r="BW101" s="2">
        <v>1.1916717253131406</v>
      </c>
      <c r="BX101">
        <v>75</v>
      </c>
      <c r="BY101">
        <v>40</v>
      </c>
      <c r="BZ101">
        <v>115</v>
      </c>
      <c r="CA101" s="242">
        <v>5.7356608478802994E-2</v>
      </c>
      <c r="CB101" s="2">
        <v>0.91789665816574639</v>
      </c>
      <c r="CC101">
        <v>35</v>
      </c>
    </row>
    <row r="102" spans="1:81">
      <c r="A102" s="149" t="s">
        <v>727</v>
      </c>
      <c r="B102" s="228" t="s">
        <v>502</v>
      </c>
      <c r="C102" s="77">
        <v>6020134</v>
      </c>
      <c r="D102" s="78"/>
      <c r="E102" s="79"/>
      <c r="F102" s="80"/>
      <c r="G102" s="80"/>
      <c r="H102" s="81"/>
      <c r="I102" s="258">
        <v>466020134</v>
      </c>
      <c r="J102" s="228">
        <v>2.0699999999999998</v>
      </c>
      <c r="K102" s="398">
        <v>206.99999999999997</v>
      </c>
      <c r="L102" s="78">
        <v>2.08</v>
      </c>
      <c r="M102" s="82">
        <v>208</v>
      </c>
      <c r="N102" s="239">
        <v>6020134</v>
      </c>
      <c r="O102" s="227">
        <v>1</v>
      </c>
      <c r="P102" s="404">
        <v>5351</v>
      </c>
      <c r="Q102" s="80">
        <v>5170</v>
      </c>
      <c r="R102" s="410">
        <v>5170</v>
      </c>
      <c r="S102" s="80">
        <v>5063</v>
      </c>
      <c r="T102" s="415">
        <v>5159</v>
      </c>
      <c r="U102" s="229">
        <v>181</v>
      </c>
      <c r="V102" s="421">
        <v>3.5009671179883947E-2</v>
      </c>
      <c r="W102" s="83">
        <v>11</v>
      </c>
      <c r="X102" s="427">
        <v>2.1321961620469083E-3</v>
      </c>
      <c r="Y102" s="435">
        <v>2580</v>
      </c>
      <c r="Z102" s="227">
        <v>2483</v>
      </c>
      <c r="AA102" s="239">
        <v>6020134</v>
      </c>
      <c r="AB102" s="227">
        <v>1</v>
      </c>
      <c r="AC102" s="442">
        <v>2481</v>
      </c>
      <c r="AD102" s="239">
        <v>2464</v>
      </c>
      <c r="AE102" s="410">
        <v>2464</v>
      </c>
      <c r="AF102" s="452">
        <v>2460</v>
      </c>
      <c r="AG102" s="229">
        <v>17</v>
      </c>
      <c r="AH102" s="421">
        <v>6.899350649350649E-3</v>
      </c>
      <c r="AI102" s="80">
        <v>4</v>
      </c>
      <c r="AJ102" s="231">
        <v>1.6260162601626016E-3</v>
      </c>
      <c r="AK102" s="442">
        <v>2436</v>
      </c>
      <c r="AL102" s="239">
        <v>2400</v>
      </c>
      <c r="AM102" s="410">
        <v>2400</v>
      </c>
      <c r="AN102" s="464">
        <v>2433</v>
      </c>
      <c r="AO102" s="232">
        <v>36</v>
      </c>
      <c r="AP102" s="421">
        <v>1.4999999999999999E-2</v>
      </c>
      <c r="AQ102" s="83">
        <v>-33</v>
      </c>
      <c r="AR102" s="427">
        <v>-1.3563501849568433E-2</v>
      </c>
      <c r="AS102" s="233">
        <v>11.768115942028986</v>
      </c>
      <c r="AT102" s="85">
        <v>11.538461538461538</v>
      </c>
      <c r="AU102" s="404">
        <v>2055</v>
      </c>
      <c r="AV102" s="228">
        <v>1610</v>
      </c>
      <c r="AW102" s="228">
        <v>145</v>
      </c>
      <c r="AX102" s="83">
        <v>1755</v>
      </c>
      <c r="AY102" s="84">
        <v>0.85401459854014594</v>
      </c>
      <c r="AZ102" s="86">
        <v>1.0178958266271108</v>
      </c>
      <c r="BA102" s="228">
        <v>175</v>
      </c>
      <c r="BB102" s="84">
        <v>8.5158150851581502E-2</v>
      </c>
      <c r="BC102" s="86">
        <v>1.013787510137875</v>
      </c>
      <c r="BD102" s="228">
        <v>80</v>
      </c>
      <c r="BE102" s="228">
        <v>20</v>
      </c>
      <c r="BF102" s="83">
        <v>100</v>
      </c>
      <c r="BG102" s="84">
        <v>4.8661800486618008E-2</v>
      </c>
      <c r="BH102" s="86">
        <v>0.85222067402133117</v>
      </c>
      <c r="BI102" s="234">
        <v>30</v>
      </c>
      <c r="BJ102" s="88" t="s">
        <v>7</v>
      </c>
      <c r="BK102" s="76" t="s">
        <v>7</v>
      </c>
      <c r="BL102" s="216" t="s">
        <v>7</v>
      </c>
      <c r="BN102" s="140"/>
      <c r="BO102">
        <v>2635</v>
      </c>
      <c r="BP102">
        <v>1895</v>
      </c>
      <c r="BQ102">
        <v>185</v>
      </c>
      <c r="BR102">
        <v>2080</v>
      </c>
      <c r="BS102" s="242">
        <v>0.78937381404174578</v>
      </c>
      <c r="BT102" s="2">
        <v>0.99764900654135913</v>
      </c>
      <c r="BU102">
        <v>385</v>
      </c>
      <c r="BV102" s="242">
        <v>0.14611005692599621</v>
      </c>
      <c r="BW102" s="2">
        <v>1.074156994964059</v>
      </c>
      <c r="BX102">
        <v>105</v>
      </c>
      <c r="BY102">
        <v>50</v>
      </c>
      <c r="BZ102">
        <v>155</v>
      </c>
      <c r="CA102" s="242">
        <v>5.8823529411764705E-2</v>
      </c>
      <c r="CB102" s="2">
        <v>0.94137227602164775</v>
      </c>
      <c r="CC102">
        <v>15</v>
      </c>
    </row>
    <row r="103" spans="1:81">
      <c r="A103" s="149" t="s">
        <v>728</v>
      </c>
      <c r="B103" s="228" t="s">
        <v>503</v>
      </c>
      <c r="C103" s="77">
        <v>6020140.0099999998</v>
      </c>
      <c r="D103" s="78"/>
      <c r="E103" s="79"/>
      <c r="F103" s="80"/>
      <c r="G103" s="80"/>
      <c r="H103" s="81"/>
      <c r="I103" s="258">
        <v>466020140.00999999</v>
      </c>
      <c r="J103" s="228">
        <v>1.58</v>
      </c>
      <c r="K103" s="398">
        <v>158</v>
      </c>
      <c r="L103" s="78">
        <v>1.59</v>
      </c>
      <c r="M103" s="82">
        <v>159</v>
      </c>
      <c r="N103" s="239">
        <v>6020140.0099999998</v>
      </c>
      <c r="O103" s="227">
        <v>1</v>
      </c>
      <c r="P103" s="404">
        <v>5886</v>
      </c>
      <c r="Q103" s="80">
        <v>5996</v>
      </c>
      <c r="R103" s="410">
        <v>5996</v>
      </c>
      <c r="S103" s="80">
        <v>5829</v>
      </c>
      <c r="T103" s="415">
        <v>5875</v>
      </c>
      <c r="U103" s="229">
        <v>-110</v>
      </c>
      <c r="V103" s="421">
        <v>-1.8345563709139426E-2</v>
      </c>
      <c r="W103" s="83">
        <v>121</v>
      </c>
      <c r="X103" s="427">
        <v>2.0595744680851062E-2</v>
      </c>
      <c r="Y103" s="435">
        <v>3714.5</v>
      </c>
      <c r="Z103" s="227">
        <v>3779.4</v>
      </c>
      <c r="AA103" s="239">
        <v>6020140.0099999998</v>
      </c>
      <c r="AB103" s="227">
        <v>1</v>
      </c>
      <c r="AC103" s="442">
        <v>2126</v>
      </c>
      <c r="AD103" s="239">
        <v>2098</v>
      </c>
      <c r="AE103" s="410">
        <v>2098</v>
      </c>
      <c r="AF103" s="452">
        <v>2084</v>
      </c>
      <c r="AG103" s="229">
        <v>28</v>
      </c>
      <c r="AH103" s="421">
        <v>1.334604385128694E-2</v>
      </c>
      <c r="AI103" s="80">
        <v>14</v>
      </c>
      <c r="AJ103" s="231">
        <v>6.7178502879078695E-3</v>
      </c>
      <c r="AK103" s="442">
        <v>2080</v>
      </c>
      <c r="AL103" s="239">
        <v>2071</v>
      </c>
      <c r="AM103" s="410">
        <v>2071</v>
      </c>
      <c r="AN103" s="464">
        <v>2069</v>
      </c>
      <c r="AO103" s="232">
        <v>9</v>
      </c>
      <c r="AP103" s="421">
        <v>4.3457267020762915E-3</v>
      </c>
      <c r="AQ103" s="83">
        <v>2</v>
      </c>
      <c r="AR103" s="427">
        <v>9.666505558240696E-4</v>
      </c>
      <c r="AS103" s="233">
        <v>13.164556962025317</v>
      </c>
      <c r="AT103" s="85">
        <v>13.025157232704403</v>
      </c>
      <c r="AU103" s="404">
        <v>2410</v>
      </c>
      <c r="AV103" s="228">
        <v>1825</v>
      </c>
      <c r="AW103" s="228">
        <v>265</v>
      </c>
      <c r="AX103" s="83">
        <v>2090</v>
      </c>
      <c r="AY103" s="84">
        <v>0.86721991701244816</v>
      </c>
      <c r="AZ103" s="86">
        <v>1.0336351811828941</v>
      </c>
      <c r="BA103" s="228">
        <v>215</v>
      </c>
      <c r="BB103" s="84">
        <v>8.9211618257261413E-2</v>
      </c>
      <c r="BC103" s="86">
        <v>1.0620430744912073</v>
      </c>
      <c r="BD103" s="228">
        <v>70</v>
      </c>
      <c r="BE103" s="228">
        <v>0</v>
      </c>
      <c r="BF103" s="83">
        <v>70</v>
      </c>
      <c r="BG103" s="84">
        <v>2.9045643153526972E-2</v>
      </c>
      <c r="BH103" s="86">
        <v>0.50868026538576139</v>
      </c>
      <c r="BI103" s="234">
        <v>30</v>
      </c>
      <c r="BJ103" s="88" t="s">
        <v>7</v>
      </c>
      <c r="BK103" s="76" t="s">
        <v>7</v>
      </c>
      <c r="BL103" s="216" t="s">
        <v>7</v>
      </c>
      <c r="BN103" s="140"/>
      <c r="BO103">
        <v>2835</v>
      </c>
      <c r="BP103">
        <v>2070</v>
      </c>
      <c r="BQ103">
        <v>215</v>
      </c>
      <c r="BR103">
        <v>2285</v>
      </c>
      <c r="BS103" s="242">
        <v>0.80599647266313934</v>
      </c>
      <c r="BT103" s="2">
        <v>1.0186575307218084</v>
      </c>
      <c r="BU103">
        <v>420</v>
      </c>
      <c r="BV103" s="242">
        <v>0.14814814814814814</v>
      </c>
      <c r="BW103" s="2">
        <v>1.0891404258702435</v>
      </c>
      <c r="BX103">
        <v>80</v>
      </c>
      <c r="BY103">
        <v>15</v>
      </c>
      <c r="BZ103">
        <v>95</v>
      </c>
      <c r="CA103" s="242">
        <v>3.3509700176366841E-2</v>
      </c>
      <c r="CB103" s="2">
        <v>0.53626674630510096</v>
      </c>
      <c r="CC103">
        <v>40</v>
      </c>
    </row>
    <row r="104" spans="1:81">
      <c r="A104" s="149" t="s">
        <v>729</v>
      </c>
      <c r="B104" s="228" t="s">
        <v>504</v>
      </c>
      <c r="C104" s="77">
        <v>6020140.0199999996</v>
      </c>
      <c r="D104" s="78"/>
      <c r="E104" s="79"/>
      <c r="F104" s="80"/>
      <c r="G104" s="80"/>
      <c r="H104" s="81"/>
      <c r="I104" s="258">
        <v>466020140.01999998</v>
      </c>
      <c r="J104" s="228">
        <v>3.71</v>
      </c>
      <c r="K104" s="398">
        <v>371</v>
      </c>
      <c r="L104" s="78">
        <v>3.7</v>
      </c>
      <c r="M104" s="82">
        <v>370</v>
      </c>
      <c r="N104" s="239">
        <v>6020140.0199999996</v>
      </c>
      <c r="O104" s="227">
        <v>1</v>
      </c>
      <c r="P104" s="404">
        <v>7374</v>
      </c>
      <c r="Q104" s="80">
        <v>7320</v>
      </c>
      <c r="R104" s="410">
        <v>7320</v>
      </c>
      <c r="S104" s="80">
        <v>7232</v>
      </c>
      <c r="T104" s="415">
        <v>6798</v>
      </c>
      <c r="U104" s="229">
        <v>54</v>
      </c>
      <c r="V104" s="421">
        <v>7.3770491803278691E-3</v>
      </c>
      <c r="W104" s="83">
        <v>522</v>
      </c>
      <c r="X104" s="427">
        <v>7.6787290379523393E-2</v>
      </c>
      <c r="Y104" s="435">
        <v>1988.8</v>
      </c>
      <c r="Z104" s="227">
        <v>1980.4</v>
      </c>
      <c r="AA104" s="239">
        <v>6020140.0199999996</v>
      </c>
      <c r="AB104" s="227">
        <v>1</v>
      </c>
      <c r="AC104" s="442">
        <v>2756</v>
      </c>
      <c r="AD104" s="239">
        <v>2648</v>
      </c>
      <c r="AE104" s="410">
        <v>2648</v>
      </c>
      <c r="AF104" s="452">
        <v>2252</v>
      </c>
      <c r="AG104" s="229">
        <v>108</v>
      </c>
      <c r="AH104" s="421">
        <v>4.0785498489425982E-2</v>
      </c>
      <c r="AI104" s="80">
        <v>396</v>
      </c>
      <c r="AJ104" s="231">
        <v>0.17584369449378331</v>
      </c>
      <c r="AK104" s="442">
        <v>2722</v>
      </c>
      <c r="AL104" s="239">
        <v>2608</v>
      </c>
      <c r="AM104" s="410">
        <v>2608</v>
      </c>
      <c r="AN104" s="464">
        <v>2238</v>
      </c>
      <c r="AO104" s="232">
        <v>114</v>
      </c>
      <c r="AP104" s="421">
        <v>4.3711656441717789E-2</v>
      </c>
      <c r="AQ104" s="83">
        <v>370</v>
      </c>
      <c r="AR104" s="427">
        <v>0.16532618409294011</v>
      </c>
      <c r="AS104" s="233">
        <v>7.3369272237196768</v>
      </c>
      <c r="AT104" s="85">
        <v>7.0486486486486486</v>
      </c>
      <c r="AU104" s="404">
        <v>3075</v>
      </c>
      <c r="AV104" s="228">
        <v>2580</v>
      </c>
      <c r="AW104" s="228">
        <v>175</v>
      </c>
      <c r="AX104" s="83">
        <v>2755</v>
      </c>
      <c r="AY104" s="84">
        <v>0.89593495934959344</v>
      </c>
      <c r="AZ104" s="86">
        <v>1.0678604998207313</v>
      </c>
      <c r="BA104" s="228">
        <v>120</v>
      </c>
      <c r="BB104" s="84">
        <v>3.9024390243902439E-2</v>
      </c>
      <c r="BC104" s="86">
        <v>0.46457607433217185</v>
      </c>
      <c r="BD104" s="228">
        <v>80</v>
      </c>
      <c r="BE104" s="228">
        <v>20</v>
      </c>
      <c r="BF104" s="83">
        <v>100</v>
      </c>
      <c r="BG104" s="84">
        <v>3.2520325203252036E-2</v>
      </c>
      <c r="BH104" s="86">
        <v>0.56953284068742627</v>
      </c>
      <c r="BI104" s="234">
        <v>90</v>
      </c>
      <c r="BJ104" s="88" t="s">
        <v>7</v>
      </c>
      <c r="BK104" s="76" t="s">
        <v>7</v>
      </c>
      <c r="BL104" s="216" t="s">
        <v>7</v>
      </c>
      <c r="BN104" s="140"/>
      <c r="BO104">
        <v>3785</v>
      </c>
      <c r="BP104">
        <v>3080</v>
      </c>
      <c r="BQ104">
        <v>215</v>
      </c>
      <c r="BR104">
        <v>3295</v>
      </c>
      <c r="BS104" s="242">
        <v>0.8705416116248349</v>
      </c>
      <c r="BT104" s="2">
        <v>1.100232815608069</v>
      </c>
      <c r="BU104">
        <v>335</v>
      </c>
      <c r="BV104" s="242">
        <v>8.8507265521796566E-2</v>
      </c>
      <c r="BW104" s="2">
        <v>0.65067867582538663</v>
      </c>
      <c r="BX104">
        <v>60</v>
      </c>
      <c r="BY104">
        <v>45</v>
      </c>
      <c r="BZ104">
        <v>105</v>
      </c>
      <c r="CA104" s="242">
        <v>2.7741083223249668E-2</v>
      </c>
      <c r="CB104" s="2">
        <v>0.4439496731040003</v>
      </c>
      <c r="CC104">
        <v>45</v>
      </c>
    </row>
    <row r="105" spans="1:81">
      <c r="A105" s="149" t="s">
        <v>598</v>
      </c>
      <c r="B105" s="228" t="s">
        <v>505</v>
      </c>
      <c r="C105" s="77">
        <v>6020140.0300000003</v>
      </c>
      <c r="D105" s="78"/>
      <c r="E105" s="79"/>
      <c r="F105" s="80"/>
      <c r="G105" s="80"/>
      <c r="H105" s="81"/>
      <c r="I105" s="258">
        <v>466020140.02999997</v>
      </c>
      <c r="J105" s="228">
        <v>4.8</v>
      </c>
      <c r="K105" s="398">
        <v>480</v>
      </c>
      <c r="L105" s="78">
        <v>12.01</v>
      </c>
      <c r="M105" s="82">
        <v>1201</v>
      </c>
      <c r="N105" s="239">
        <v>6020140.04</v>
      </c>
      <c r="O105" s="227">
        <v>0.44438967000000001</v>
      </c>
      <c r="P105" s="404">
        <v>11902</v>
      </c>
      <c r="Q105" s="80">
        <v>11936</v>
      </c>
      <c r="R105" s="410">
        <v>5304.2351011199999</v>
      </c>
      <c r="S105" s="80">
        <v>8827</v>
      </c>
      <c r="T105" s="415">
        <v>6068</v>
      </c>
      <c r="U105" s="229">
        <v>6597.7648988800001</v>
      </c>
      <c r="V105" s="421">
        <v>1.2438673575171788</v>
      </c>
      <c r="W105" s="83">
        <v>5868</v>
      </c>
      <c r="X105" s="427">
        <v>0.96704021094264991</v>
      </c>
      <c r="Y105" s="435">
        <v>2482.1</v>
      </c>
      <c r="Z105" s="227">
        <v>993.8</v>
      </c>
      <c r="AA105" s="239">
        <v>6020140.04</v>
      </c>
      <c r="AB105" s="227">
        <v>0.49025486000000001</v>
      </c>
      <c r="AC105" s="442">
        <v>4383</v>
      </c>
      <c r="AD105" s="239">
        <v>3691</v>
      </c>
      <c r="AE105" s="410">
        <v>1809.53068826</v>
      </c>
      <c r="AF105" s="452">
        <v>2028</v>
      </c>
      <c r="AG105" s="229">
        <v>2573.4693117400002</v>
      </c>
      <c r="AH105" s="421">
        <v>1.4221750028536873</v>
      </c>
      <c r="AI105" s="80">
        <v>1663</v>
      </c>
      <c r="AJ105" s="231">
        <v>0.82001972386587774</v>
      </c>
      <c r="AK105" s="442">
        <v>4232</v>
      </c>
      <c r="AL105" s="239">
        <v>3629</v>
      </c>
      <c r="AM105" s="410">
        <v>1779.1348869400001</v>
      </c>
      <c r="AN105" s="464">
        <v>2004</v>
      </c>
      <c r="AO105" s="232">
        <v>2452.8651130600001</v>
      </c>
      <c r="AP105" s="421">
        <v>1.3786841745758656</v>
      </c>
      <c r="AQ105" s="83">
        <v>1625</v>
      </c>
      <c r="AR105" s="427">
        <v>0.81087824351297411</v>
      </c>
      <c r="AS105" s="233">
        <v>8.8166666666666664</v>
      </c>
      <c r="AT105" s="85">
        <v>3.0216486261448794</v>
      </c>
      <c r="AU105" s="404">
        <v>5045</v>
      </c>
      <c r="AV105" s="228">
        <v>4065</v>
      </c>
      <c r="AW105" s="228">
        <v>430</v>
      </c>
      <c r="AX105" s="83">
        <v>4495</v>
      </c>
      <c r="AY105" s="84">
        <v>0.8909811694747275</v>
      </c>
      <c r="AZ105" s="86">
        <v>1.0619561018769101</v>
      </c>
      <c r="BA105" s="228">
        <v>290</v>
      </c>
      <c r="BB105" s="84">
        <v>5.7482656095143705E-2</v>
      </c>
      <c r="BC105" s="86">
        <v>0.68431733446599641</v>
      </c>
      <c r="BD105" s="228">
        <v>135</v>
      </c>
      <c r="BE105" s="228">
        <v>30</v>
      </c>
      <c r="BF105" s="83">
        <v>165</v>
      </c>
      <c r="BG105" s="84">
        <v>3.2705649157581763E-2</v>
      </c>
      <c r="BH105" s="86">
        <v>0.57277844409074896</v>
      </c>
      <c r="BI105" s="234">
        <v>85</v>
      </c>
      <c r="BJ105" s="88" t="s">
        <v>7</v>
      </c>
      <c r="BK105" s="76" t="s">
        <v>7</v>
      </c>
      <c r="BL105" s="216" t="s">
        <v>7</v>
      </c>
      <c r="BM105" t="s">
        <v>597</v>
      </c>
      <c r="BN105" s="140" t="s">
        <v>61</v>
      </c>
      <c r="BO105">
        <v>5760</v>
      </c>
      <c r="BP105">
        <v>4760</v>
      </c>
      <c r="BQ105">
        <v>435</v>
      </c>
      <c r="BR105">
        <v>5195</v>
      </c>
      <c r="BS105" s="242">
        <v>0.90190972222222221</v>
      </c>
      <c r="BT105" s="2">
        <v>1.1398773589383446</v>
      </c>
      <c r="BU105">
        <v>420</v>
      </c>
      <c r="BV105" s="242">
        <v>7.2916666666666671E-2</v>
      </c>
      <c r="BW105" s="2">
        <v>0.5360613033580105</v>
      </c>
      <c r="BX105">
        <v>60</v>
      </c>
      <c r="BY105">
        <v>40</v>
      </c>
      <c r="BZ105">
        <v>100</v>
      </c>
      <c r="CA105" s="242">
        <v>1.7361111111111112E-2</v>
      </c>
      <c r="CB105" s="2">
        <v>0.27783556757583355</v>
      </c>
      <c r="CC105">
        <v>50</v>
      </c>
    </row>
    <row r="106" spans="1:81">
      <c r="A106" s="149" t="s">
        <v>602</v>
      </c>
      <c r="B106" s="228" t="s">
        <v>506</v>
      </c>
      <c r="C106" s="77"/>
      <c r="D106" s="78"/>
      <c r="E106" s="79"/>
      <c r="F106" s="80"/>
      <c r="G106" s="80"/>
      <c r="H106" s="81"/>
      <c r="I106" s="258"/>
      <c r="J106" s="228">
        <v>7.04</v>
      </c>
      <c r="K106" s="398">
        <v>704</v>
      </c>
      <c r="L106" s="78"/>
      <c r="M106" s="82"/>
      <c r="N106" s="239">
        <v>6020140.0499999998</v>
      </c>
      <c r="O106" s="227">
        <v>0.55561033000000004</v>
      </c>
      <c r="P106" s="404">
        <v>7441</v>
      </c>
      <c r="Q106" s="80"/>
      <c r="R106" s="410">
        <v>6631.7648988800001</v>
      </c>
      <c r="S106" s="80"/>
      <c r="T106" s="415"/>
      <c r="U106" s="229">
        <v>809.23510111999985</v>
      </c>
      <c r="V106" s="421">
        <v>0.12202409365516965</v>
      </c>
      <c r="W106" s="83"/>
      <c r="X106" s="427"/>
      <c r="Y106" s="435">
        <v>1056.4000000000001</v>
      </c>
      <c r="Z106" s="227"/>
      <c r="AA106" s="239">
        <v>6020140.0499999998</v>
      </c>
      <c r="AB106" s="227">
        <v>0.50974514000000004</v>
      </c>
      <c r="AC106" s="442">
        <v>2673</v>
      </c>
      <c r="AD106" s="239"/>
      <c r="AE106" s="410">
        <v>1881.4693117400002</v>
      </c>
      <c r="AF106" s="452"/>
      <c r="AG106" s="229">
        <v>791.53068825999981</v>
      </c>
      <c r="AH106" s="421">
        <v>0.42069816569475954</v>
      </c>
      <c r="AI106" s="80"/>
      <c r="AJ106" s="231"/>
      <c r="AK106" s="442">
        <v>2560</v>
      </c>
      <c r="AL106" s="239"/>
      <c r="AM106" s="410">
        <v>1849.8651130600001</v>
      </c>
      <c r="AN106" s="464"/>
      <c r="AO106" s="232">
        <v>710.13488693999989</v>
      </c>
      <c r="AP106" s="421">
        <v>0.3838846853894729</v>
      </c>
      <c r="AQ106" s="83"/>
      <c r="AR106" s="427"/>
      <c r="AS106" s="233">
        <v>3.6363636363636362</v>
      </c>
      <c r="AT106" s="85"/>
      <c r="AU106" s="404">
        <v>3105</v>
      </c>
      <c r="AV106" s="228">
        <v>2620</v>
      </c>
      <c r="AW106" s="228">
        <v>225</v>
      </c>
      <c r="AX106" s="83">
        <v>2845</v>
      </c>
      <c r="AY106" s="84">
        <v>0.91626409017713362</v>
      </c>
      <c r="AZ106" s="86">
        <v>1.0920906915102904</v>
      </c>
      <c r="BA106" s="228">
        <v>145</v>
      </c>
      <c r="BB106" s="84">
        <v>4.6698872785829307E-2</v>
      </c>
      <c r="BC106" s="86">
        <v>0.55593896173606316</v>
      </c>
      <c r="BD106" s="228">
        <v>45</v>
      </c>
      <c r="BE106" s="228">
        <v>10</v>
      </c>
      <c r="BF106" s="83">
        <v>55</v>
      </c>
      <c r="BG106" s="84">
        <v>1.7713365539452495E-2</v>
      </c>
      <c r="BH106" s="86">
        <v>0.31021655935993864</v>
      </c>
      <c r="BI106" s="234">
        <v>60</v>
      </c>
      <c r="BJ106" s="88" t="s">
        <v>7</v>
      </c>
      <c r="BK106" s="76"/>
      <c r="BL106" s="216"/>
      <c r="BM106" t="s">
        <v>597</v>
      </c>
      <c r="BN106" s="140"/>
      <c r="BS106" s="242"/>
      <c r="BT106" s="2"/>
      <c r="BV106" s="242"/>
      <c r="BW106" s="2"/>
      <c r="CA106" s="242"/>
      <c r="CB106" s="2"/>
    </row>
    <row r="107" spans="1:81">
      <c r="A107" s="149"/>
      <c r="B107" s="228" t="s">
        <v>507</v>
      </c>
      <c r="C107" s="77">
        <v>6020141.0099999998</v>
      </c>
      <c r="D107" s="78"/>
      <c r="E107" s="79"/>
      <c r="F107" s="80"/>
      <c r="G107" s="80"/>
      <c r="H107" s="81"/>
      <c r="I107" s="258">
        <v>466020141.00999999</v>
      </c>
      <c r="J107" s="228">
        <v>0.88</v>
      </c>
      <c r="K107" s="398">
        <v>88</v>
      </c>
      <c r="L107" s="78">
        <v>0.88</v>
      </c>
      <c r="M107" s="82">
        <v>88</v>
      </c>
      <c r="N107" s="239">
        <v>6020141.0099999998</v>
      </c>
      <c r="O107" s="227">
        <v>1</v>
      </c>
      <c r="P107" s="404">
        <v>3820</v>
      </c>
      <c r="Q107" s="80">
        <v>3509</v>
      </c>
      <c r="R107" s="410">
        <v>3509</v>
      </c>
      <c r="S107" s="80">
        <v>3208</v>
      </c>
      <c r="T107" s="415">
        <v>3407</v>
      </c>
      <c r="U107" s="229">
        <v>311</v>
      </c>
      <c r="V107" s="421">
        <v>8.8629239099458537E-2</v>
      </c>
      <c r="W107" s="83">
        <v>102</v>
      </c>
      <c r="X107" s="427">
        <v>2.9938362195479896E-2</v>
      </c>
      <c r="Y107" s="435">
        <v>4323.7</v>
      </c>
      <c r="Z107" s="227">
        <v>3972.6</v>
      </c>
      <c r="AA107" s="239">
        <v>6020141.0099999998</v>
      </c>
      <c r="AB107" s="227">
        <v>1</v>
      </c>
      <c r="AC107" s="442">
        <v>1855</v>
      </c>
      <c r="AD107" s="239">
        <v>1742</v>
      </c>
      <c r="AE107" s="410">
        <v>1742</v>
      </c>
      <c r="AF107" s="452">
        <v>1531</v>
      </c>
      <c r="AG107" s="229">
        <v>113</v>
      </c>
      <c r="AH107" s="421">
        <v>6.4867967853042482E-2</v>
      </c>
      <c r="AI107" s="80">
        <v>211</v>
      </c>
      <c r="AJ107" s="231">
        <v>0.13781841933376879</v>
      </c>
      <c r="AK107" s="442">
        <v>1804</v>
      </c>
      <c r="AL107" s="239">
        <v>1631</v>
      </c>
      <c r="AM107" s="410">
        <v>1631</v>
      </c>
      <c r="AN107" s="464">
        <v>1518</v>
      </c>
      <c r="AO107" s="232">
        <v>173</v>
      </c>
      <c r="AP107" s="421">
        <v>0.10606989576946659</v>
      </c>
      <c r="AQ107" s="83">
        <v>113</v>
      </c>
      <c r="AR107" s="427">
        <v>7.4440052700922271E-2</v>
      </c>
      <c r="AS107" s="233">
        <v>20.5</v>
      </c>
      <c r="AT107" s="85">
        <v>18.53409090909091</v>
      </c>
      <c r="AU107" s="404">
        <v>1660</v>
      </c>
      <c r="AV107" s="228">
        <v>1290</v>
      </c>
      <c r="AW107" s="228">
        <v>145</v>
      </c>
      <c r="AX107" s="83">
        <v>1435</v>
      </c>
      <c r="AY107" s="84">
        <v>0.86445783132530118</v>
      </c>
      <c r="AZ107" s="86">
        <v>1.0303430647500611</v>
      </c>
      <c r="BA107" s="228">
        <v>140</v>
      </c>
      <c r="BB107" s="84">
        <v>8.4337349397590355E-2</v>
      </c>
      <c r="BC107" s="86">
        <v>1.0040160642570279</v>
      </c>
      <c r="BD107" s="228">
        <v>45</v>
      </c>
      <c r="BE107" s="228">
        <v>15</v>
      </c>
      <c r="BF107" s="83">
        <v>60</v>
      </c>
      <c r="BG107" s="84">
        <v>3.614457831325301E-2</v>
      </c>
      <c r="BH107" s="86">
        <v>0.63300487413753082</v>
      </c>
      <c r="BI107" s="234">
        <v>25</v>
      </c>
      <c r="BJ107" s="88" t="s">
        <v>7</v>
      </c>
      <c r="BK107" s="76" t="s">
        <v>7</v>
      </c>
      <c r="BL107" s="216" t="s">
        <v>7</v>
      </c>
      <c r="BN107" s="140"/>
      <c r="BO107">
        <v>1790</v>
      </c>
      <c r="BP107">
        <v>1320</v>
      </c>
      <c r="BQ107">
        <v>115</v>
      </c>
      <c r="BR107">
        <v>1435</v>
      </c>
      <c r="BS107" s="242">
        <v>0.8016759776536313</v>
      </c>
      <c r="BT107" s="2">
        <v>1.0131970790608484</v>
      </c>
      <c r="BU107">
        <v>250</v>
      </c>
      <c r="BV107" s="242">
        <v>0.13966480446927373</v>
      </c>
      <c r="BW107" s="2">
        <v>1.0267734461765563</v>
      </c>
      <c r="BX107">
        <v>55</v>
      </c>
      <c r="BY107">
        <v>30</v>
      </c>
      <c r="BZ107">
        <v>85</v>
      </c>
      <c r="CA107" s="242">
        <v>4.7486033519553071E-2</v>
      </c>
      <c r="CB107" s="2">
        <v>0.75993460271021285</v>
      </c>
      <c r="CC107">
        <v>15</v>
      </c>
    </row>
    <row r="108" spans="1:81">
      <c r="A108" s="149" t="s">
        <v>730</v>
      </c>
      <c r="B108" s="228" t="s">
        <v>508</v>
      </c>
      <c r="C108" s="77">
        <v>6020141.0199999996</v>
      </c>
      <c r="D108" s="78"/>
      <c r="E108" s="79"/>
      <c r="F108" s="80"/>
      <c r="G108" s="80"/>
      <c r="H108" s="81"/>
      <c r="I108" s="258">
        <v>466020141.01999998</v>
      </c>
      <c r="J108" s="228">
        <v>1.0900000000000001</v>
      </c>
      <c r="K108" s="398">
        <v>109.00000000000001</v>
      </c>
      <c r="L108" s="78">
        <v>1.0900000000000001</v>
      </c>
      <c r="M108" s="82">
        <v>109.00000000000001</v>
      </c>
      <c r="N108" s="239">
        <v>6020141.0199999996</v>
      </c>
      <c r="O108" s="227">
        <v>1</v>
      </c>
      <c r="P108" s="404">
        <v>4130</v>
      </c>
      <c r="Q108" s="80">
        <v>4148</v>
      </c>
      <c r="R108" s="410">
        <v>4148</v>
      </c>
      <c r="S108" s="80">
        <v>4035</v>
      </c>
      <c r="T108" s="415">
        <v>4150</v>
      </c>
      <c r="U108" s="229">
        <v>-18</v>
      </c>
      <c r="V108" s="421">
        <v>-4.339440694310511E-3</v>
      </c>
      <c r="W108" s="83">
        <v>-2</v>
      </c>
      <c r="X108" s="427">
        <v>-4.8192771084337347E-4</v>
      </c>
      <c r="Y108" s="435">
        <v>3773.1</v>
      </c>
      <c r="Z108" s="227">
        <v>3820.6</v>
      </c>
      <c r="AA108" s="239">
        <v>6020141.0199999996</v>
      </c>
      <c r="AB108" s="227">
        <v>1</v>
      </c>
      <c r="AC108" s="442">
        <v>2068</v>
      </c>
      <c r="AD108" s="239">
        <v>2042</v>
      </c>
      <c r="AE108" s="410">
        <v>2042</v>
      </c>
      <c r="AF108" s="452">
        <v>2037</v>
      </c>
      <c r="AG108" s="229">
        <v>26</v>
      </c>
      <c r="AH108" s="421">
        <v>1.2732615083251714E-2</v>
      </c>
      <c r="AI108" s="80">
        <v>5</v>
      </c>
      <c r="AJ108" s="231">
        <v>2.4545900834560628E-3</v>
      </c>
      <c r="AK108" s="442">
        <v>1989</v>
      </c>
      <c r="AL108" s="239">
        <v>1997</v>
      </c>
      <c r="AM108" s="410">
        <v>1997</v>
      </c>
      <c r="AN108" s="464">
        <v>1998</v>
      </c>
      <c r="AO108" s="232">
        <v>-8</v>
      </c>
      <c r="AP108" s="421">
        <v>-4.00600901352028E-3</v>
      </c>
      <c r="AQ108" s="83">
        <v>-1</v>
      </c>
      <c r="AR108" s="427">
        <v>-5.005005005005005E-4</v>
      </c>
      <c r="AS108" s="233">
        <v>18.247706422018346</v>
      </c>
      <c r="AT108" s="85">
        <v>18.321100917431192</v>
      </c>
      <c r="AU108" s="404">
        <v>1535</v>
      </c>
      <c r="AV108" s="228">
        <v>1060</v>
      </c>
      <c r="AW108" s="228">
        <v>85</v>
      </c>
      <c r="AX108" s="83">
        <v>1145</v>
      </c>
      <c r="AY108" s="84">
        <v>0.74592833876221498</v>
      </c>
      <c r="AZ108" s="86">
        <v>0.88906834179048277</v>
      </c>
      <c r="BA108" s="228">
        <v>185</v>
      </c>
      <c r="BB108" s="84">
        <v>0.12052117263843648</v>
      </c>
      <c r="BC108" s="86">
        <v>1.4347758647432913</v>
      </c>
      <c r="BD108" s="228">
        <v>80</v>
      </c>
      <c r="BE108" s="228">
        <v>50</v>
      </c>
      <c r="BF108" s="83">
        <v>130</v>
      </c>
      <c r="BG108" s="84">
        <v>8.4690553745928335E-2</v>
      </c>
      <c r="BH108" s="86">
        <v>1.4831970883700234</v>
      </c>
      <c r="BI108" s="234">
        <v>65</v>
      </c>
      <c r="BJ108" s="88" t="s">
        <v>7</v>
      </c>
      <c r="BK108" s="76" t="s">
        <v>7</v>
      </c>
      <c r="BL108" s="226" t="s">
        <v>6</v>
      </c>
      <c r="BN108" s="140"/>
      <c r="BO108">
        <v>1805</v>
      </c>
      <c r="BP108">
        <v>1280</v>
      </c>
      <c r="BQ108">
        <v>100</v>
      </c>
      <c r="BR108">
        <v>1380</v>
      </c>
      <c r="BS108" s="242">
        <v>0.76454293628808867</v>
      </c>
      <c r="BT108" s="2">
        <v>0.96626653592753686</v>
      </c>
      <c r="BU108">
        <v>335</v>
      </c>
      <c r="BV108" s="242">
        <v>0.18559556786703602</v>
      </c>
      <c r="BW108" s="2">
        <v>1.3644425418277497</v>
      </c>
      <c r="BX108">
        <v>55</v>
      </c>
      <c r="BY108">
        <v>15</v>
      </c>
      <c r="BZ108">
        <v>70</v>
      </c>
      <c r="CA108" s="242">
        <v>3.8781163434903045E-2</v>
      </c>
      <c r="CB108" s="2">
        <v>0.62062770552119706</v>
      </c>
      <c r="CC108">
        <v>15</v>
      </c>
    </row>
    <row r="109" spans="1:81">
      <c r="A109" s="149"/>
      <c r="B109" s="228" t="s">
        <v>509</v>
      </c>
      <c r="C109" s="77">
        <v>6020142.0099999998</v>
      </c>
      <c r="D109" s="78"/>
      <c r="E109" s="79"/>
      <c r="F109" s="80"/>
      <c r="G109" s="80"/>
      <c r="H109" s="81"/>
      <c r="I109" s="258">
        <v>466020142.00999999</v>
      </c>
      <c r="J109" s="228">
        <v>1.69</v>
      </c>
      <c r="K109" s="398">
        <v>169</v>
      </c>
      <c r="L109" s="78">
        <v>1.7</v>
      </c>
      <c r="M109" s="82">
        <v>170</v>
      </c>
      <c r="N109" s="239">
        <v>6020142.0099999998</v>
      </c>
      <c r="O109" s="227">
        <v>1</v>
      </c>
      <c r="P109" s="404">
        <v>4657</v>
      </c>
      <c r="Q109" s="80">
        <v>4464</v>
      </c>
      <c r="R109" s="410">
        <v>4464</v>
      </c>
      <c r="S109" s="80">
        <v>4442</v>
      </c>
      <c r="T109" s="415">
        <v>4615</v>
      </c>
      <c r="U109" s="229">
        <v>193</v>
      </c>
      <c r="V109" s="421">
        <v>4.3234767025089604E-2</v>
      </c>
      <c r="W109" s="83">
        <v>-151</v>
      </c>
      <c r="X109" s="427">
        <v>-3.2719393282773568E-2</v>
      </c>
      <c r="Y109" s="435">
        <v>2759.4</v>
      </c>
      <c r="Z109" s="227">
        <v>2628.4</v>
      </c>
      <c r="AA109" s="239">
        <v>6020142.0099999998</v>
      </c>
      <c r="AB109" s="227">
        <v>1</v>
      </c>
      <c r="AC109" s="442">
        <v>2068</v>
      </c>
      <c r="AD109" s="239">
        <v>1978</v>
      </c>
      <c r="AE109" s="410">
        <v>1978</v>
      </c>
      <c r="AF109" s="452">
        <v>1970</v>
      </c>
      <c r="AG109" s="229">
        <v>90</v>
      </c>
      <c r="AH109" s="421">
        <v>4.5500505561172903E-2</v>
      </c>
      <c r="AI109" s="80">
        <v>8</v>
      </c>
      <c r="AJ109" s="231">
        <v>4.0609137055837565E-3</v>
      </c>
      <c r="AK109" s="442">
        <v>2019</v>
      </c>
      <c r="AL109" s="239">
        <v>1844</v>
      </c>
      <c r="AM109" s="410">
        <v>1844</v>
      </c>
      <c r="AN109" s="464">
        <v>1950</v>
      </c>
      <c r="AO109" s="232">
        <v>175</v>
      </c>
      <c r="AP109" s="421">
        <v>9.4902386117136653E-2</v>
      </c>
      <c r="AQ109" s="83">
        <v>-106</v>
      </c>
      <c r="AR109" s="427">
        <v>-5.4358974358974362E-2</v>
      </c>
      <c r="AS109" s="233">
        <v>11.946745562130177</v>
      </c>
      <c r="AT109" s="85">
        <v>10.847058823529412</v>
      </c>
      <c r="AU109" s="404">
        <v>1580</v>
      </c>
      <c r="AV109" s="228">
        <v>1250</v>
      </c>
      <c r="AW109" s="228">
        <v>100</v>
      </c>
      <c r="AX109" s="83">
        <v>1350</v>
      </c>
      <c r="AY109" s="84">
        <v>0.85443037974683544</v>
      </c>
      <c r="AZ109" s="86">
        <v>1.0183913942155369</v>
      </c>
      <c r="BA109" s="228">
        <v>140</v>
      </c>
      <c r="BB109" s="84">
        <v>8.8607594936708861E-2</v>
      </c>
      <c r="BC109" s="86">
        <v>1.0548523206751055</v>
      </c>
      <c r="BD109" s="228">
        <v>60</v>
      </c>
      <c r="BE109" s="228">
        <v>0</v>
      </c>
      <c r="BF109" s="83">
        <v>60</v>
      </c>
      <c r="BG109" s="84">
        <v>3.7974683544303799E-2</v>
      </c>
      <c r="BH109" s="86">
        <v>0.66505575384069704</v>
      </c>
      <c r="BI109" s="234">
        <v>30</v>
      </c>
      <c r="BJ109" s="88" t="s">
        <v>7</v>
      </c>
      <c r="BK109" s="76" t="s">
        <v>7</v>
      </c>
      <c r="BL109" s="216" t="s">
        <v>7</v>
      </c>
      <c r="BN109" s="140" t="s">
        <v>47</v>
      </c>
      <c r="BO109">
        <v>1920</v>
      </c>
      <c r="BP109">
        <v>1405</v>
      </c>
      <c r="BQ109">
        <v>145</v>
      </c>
      <c r="BR109">
        <v>1550</v>
      </c>
      <c r="BS109" s="242">
        <v>0.80729166666666663</v>
      </c>
      <c r="BT109" s="2">
        <v>1.0202944598774404</v>
      </c>
      <c r="BU109">
        <v>285</v>
      </c>
      <c r="BV109" s="242">
        <v>0.1484375</v>
      </c>
      <c r="BW109" s="2">
        <v>1.0912676532645214</v>
      </c>
      <c r="BX109">
        <v>60</v>
      </c>
      <c r="BY109">
        <v>20</v>
      </c>
      <c r="BZ109">
        <v>80</v>
      </c>
      <c r="CA109" s="242">
        <v>4.1666666666666664E-2</v>
      </c>
      <c r="CB109" s="2">
        <v>0.66680536218200048</v>
      </c>
      <c r="CC109">
        <v>15</v>
      </c>
    </row>
    <row r="110" spans="1:81">
      <c r="A110" s="149" t="s">
        <v>731</v>
      </c>
      <c r="B110" s="228" t="s">
        <v>510</v>
      </c>
      <c r="C110" s="77">
        <v>6020142.0199999996</v>
      </c>
      <c r="D110" s="78"/>
      <c r="E110" s="79"/>
      <c r="F110" s="80"/>
      <c r="G110" s="80"/>
      <c r="H110" s="81"/>
      <c r="I110" s="258">
        <v>466020142.01999998</v>
      </c>
      <c r="J110" s="228">
        <v>2.12</v>
      </c>
      <c r="K110" s="398">
        <v>212</v>
      </c>
      <c r="L110" s="78">
        <v>2.12</v>
      </c>
      <c r="M110" s="82">
        <v>212</v>
      </c>
      <c r="N110" s="239">
        <v>6020142.0199999996</v>
      </c>
      <c r="O110" s="227">
        <v>1</v>
      </c>
      <c r="P110" s="404">
        <v>4813</v>
      </c>
      <c r="Q110" s="80">
        <v>4897</v>
      </c>
      <c r="R110" s="410">
        <v>4897</v>
      </c>
      <c r="S110" s="80">
        <v>5116</v>
      </c>
      <c r="T110" s="415">
        <v>5428</v>
      </c>
      <c r="U110" s="229">
        <v>-84</v>
      </c>
      <c r="V110" s="421">
        <v>-1.7153359199509905E-2</v>
      </c>
      <c r="W110" s="83">
        <v>-531</v>
      </c>
      <c r="X110" s="427">
        <v>-9.7826086956521743E-2</v>
      </c>
      <c r="Y110" s="435">
        <v>2269</v>
      </c>
      <c r="Z110" s="227">
        <v>2306.4</v>
      </c>
      <c r="AA110" s="239">
        <v>6020142.0199999996</v>
      </c>
      <c r="AB110" s="227">
        <v>1</v>
      </c>
      <c r="AC110" s="442">
        <v>1888</v>
      </c>
      <c r="AD110" s="239">
        <v>1873</v>
      </c>
      <c r="AE110" s="410">
        <v>1873</v>
      </c>
      <c r="AF110" s="452">
        <v>1873</v>
      </c>
      <c r="AG110" s="229">
        <v>15</v>
      </c>
      <c r="AH110" s="421">
        <v>8.0085424452749597E-3</v>
      </c>
      <c r="AI110" s="80">
        <v>0</v>
      </c>
      <c r="AJ110" s="231">
        <v>0</v>
      </c>
      <c r="AK110" s="442">
        <v>1870</v>
      </c>
      <c r="AL110" s="239">
        <v>1858</v>
      </c>
      <c r="AM110" s="410">
        <v>1858</v>
      </c>
      <c r="AN110" s="464">
        <v>1866</v>
      </c>
      <c r="AO110" s="232">
        <v>12</v>
      </c>
      <c r="AP110" s="421">
        <v>6.4585575888051671E-3</v>
      </c>
      <c r="AQ110" s="83">
        <v>-8</v>
      </c>
      <c r="AR110" s="427">
        <v>-4.2872454448017148E-3</v>
      </c>
      <c r="AS110" s="233">
        <v>8.8207547169811313</v>
      </c>
      <c r="AT110" s="85">
        <v>8.7641509433962259</v>
      </c>
      <c r="AU110" s="404">
        <v>1775</v>
      </c>
      <c r="AV110" s="228">
        <v>1585</v>
      </c>
      <c r="AW110" s="228">
        <v>60</v>
      </c>
      <c r="AX110" s="83">
        <v>1645</v>
      </c>
      <c r="AY110" s="84">
        <v>0.92676056338028168</v>
      </c>
      <c r="AZ110" s="86">
        <v>1.1046013866272726</v>
      </c>
      <c r="BA110" s="228">
        <v>55</v>
      </c>
      <c r="BB110" s="84">
        <v>3.0985915492957747E-2</v>
      </c>
      <c r="BC110" s="86">
        <v>0.36887994634473503</v>
      </c>
      <c r="BD110" s="228">
        <v>45</v>
      </c>
      <c r="BE110" s="228">
        <v>15</v>
      </c>
      <c r="BF110" s="83">
        <v>60</v>
      </c>
      <c r="BG110" s="84">
        <v>3.3802816901408447E-2</v>
      </c>
      <c r="BH110" s="86">
        <v>0.5919932907427049</v>
      </c>
      <c r="BI110" s="234">
        <v>15</v>
      </c>
      <c r="BJ110" s="88" t="s">
        <v>7</v>
      </c>
      <c r="BK110" s="76" t="s">
        <v>7</v>
      </c>
      <c r="BL110" s="216" t="s">
        <v>7</v>
      </c>
      <c r="BN110" s="140" t="s">
        <v>47</v>
      </c>
      <c r="BO110">
        <v>2445</v>
      </c>
      <c r="BP110">
        <v>1980</v>
      </c>
      <c r="BQ110">
        <v>145</v>
      </c>
      <c r="BR110">
        <v>2125</v>
      </c>
      <c r="BS110" s="242">
        <v>0.86912065439672803</v>
      </c>
      <c r="BT110" s="2">
        <v>1.0984369407744461</v>
      </c>
      <c r="BU110">
        <v>255</v>
      </c>
      <c r="BV110" s="242">
        <v>0.10429447852760736</v>
      </c>
      <c r="BW110" s="2">
        <v>0.76674149612644449</v>
      </c>
      <c r="BX110">
        <v>10</v>
      </c>
      <c r="BY110">
        <v>30</v>
      </c>
      <c r="BZ110">
        <v>40</v>
      </c>
      <c r="CA110" s="242">
        <v>1.6359918200408999E-2</v>
      </c>
      <c r="CB110" s="2">
        <v>0.26181314834139902</v>
      </c>
      <c r="CC110">
        <v>15</v>
      </c>
    </row>
    <row r="111" spans="1:81">
      <c r="A111" s="149" t="s">
        <v>732</v>
      </c>
      <c r="B111" s="228" t="s">
        <v>511</v>
      </c>
      <c r="C111" s="77">
        <v>6020142.0300000003</v>
      </c>
      <c r="D111" s="78"/>
      <c r="E111" s="79"/>
      <c r="F111" s="80"/>
      <c r="G111" s="80"/>
      <c r="H111" s="81"/>
      <c r="I111" s="258">
        <v>466020142.02999997</v>
      </c>
      <c r="J111" s="228">
        <v>0.78</v>
      </c>
      <c r="K111" s="398">
        <v>78</v>
      </c>
      <c r="L111" s="78">
        <v>0.77</v>
      </c>
      <c r="M111" s="82">
        <v>77</v>
      </c>
      <c r="N111" s="239">
        <v>6020142.0300000003</v>
      </c>
      <c r="O111" s="227">
        <v>1</v>
      </c>
      <c r="P111" s="404">
        <v>4300</v>
      </c>
      <c r="Q111" s="80">
        <v>4026</v>
      </c>
      <c r="R111" s="410">
        <v>4026</v>
      </c>
      <c r="S111" s="80">
        <v>4098</v>
      </c>
      <c r="T111" s="415">
        <v>4125</v>
      </c>
      <c r="U111" s="229">
        <v>274</v>
      </c>
      <c r="V111" s="421">
        <v>6.8057625434674612E-2</v>
      </c>
      <c r="W111" s="83">
        <v>-99</v>
      </c>
      <c r="X111" s="427">
        <v>-2.4E-2</v>
      </c>
      <c r="Y111" s="435">
        <v>5493.1</v>
      </c>
      <c r="Z111" s="227">
        <v>5226.5</v>
      </c>
      <c r="AA111" s="239">
        <v>6020142.0300000003</v>
      </c>
      <c r="AB111" s="227">
        <v>1</v>
      </c>
      <c r="AC111" s="442">
        <v>2817</v>
      </c>
      <c r="AD111" s="239">
        <v>2769</v>
      </c>
      <c r="AE111" s="410">
        <v>2769</v>
      </c>
      <c r="AF111" s="452">
        <v>2740</v>
      </c>
      <c r="AG111" s="229">
        <v>48</v>
      </c>
      <c r="AH111" s="421">
        <v>1.7334777898158179E-2</v>
      </c>
      <c r="AI111" s="80">
        <v>29</v>
      </c>
      <c r="AJ111" s="231">
        <v>1.0583941605839416E-2</v>
      </c>
      <c r="AK111" s="442">
        <v>2703</v>
      </c>
      <c r="AL111" s="239">
        <v>2670</v>
      </c>
      <c r="AM111" s="410">
        <v>2670</v>
      </c>
      <c r="AN111" s="464">
        <v>2678</v>
      </c>
      <c r="AO111" s="232">
        <v>33</v>
      </c>
      <c r="AP111" s="421">
        <v>1.2359550561797753E-2</v>
      </c>
      <c r="AQ111" s="83">
        <v>-8</v>
      </c>
      <c r="AR111" s="427">
        <v>-2.9873039581777448E-3</v>
      </c>
      <c r="AS111" s="233">
        <v>34.653846153846153</v>
      </c>
      <c r="AT111" s="85">
        <v>34.675324675324674</v>
      </c>
      <c r="AU111" s="404">
        <v>1275</v>
      </c>
      <c r="AV111" s="228">
        <v>985</v>
      </c>
      <c r="AW111" s="228">
        <v>85</v>
      </c>
      <c r="AX111" s="83">
        <v>1070</v>
      </c>
      <c r="AY111" s="84">
        <v>0.83921568627450982</v>
      </c>
      <c r="AZ111" s="86">
        <v>1.0002570754165792</v>
      </c>
      <c r="BA111" s="228">
        <v>115</v>
      </c>
      <c r="BB111" s="84">
        <v>9.0196078431372548E-2</v>
      </c>
      <c r="BC111" s="86">
        <v>1.0737628384687208</v>
      </c>
      <c r="BD111" s="228">
        <v>60</v>
      </c>
      <c r="BE111" s="228">
        <v>15</v>
      </c>
      <c r="BF111" s="83">
        <v>75</v>
      </c>
      <c r="BG111" s="84">
        <v>5.8823529411764705E-2</v>
      </c>
      <c r="BH111" s="86">
        <v>1.0301844030081384</v>
      </c>
      <c r="BI111" s="234">
        <v>25</v>
      </c>
      <c r="BJ111" s="88" t="s">
        <v>7</v>
      </c>
      <c r="BK111" s="76" t="s">
        <v>7</v>
      </c>
      <c r="BL111" s="216" t="s">
        <v>7</v>
      </c>
      <c r="BN111" s="140"/>
      <c r="BO111">
        <v>1425</v>
      </c>
      <c r="BP111">
        <v>1040</v>
      </c>
      <c r="BQ111">
        <v>60</v>
      </c>
      <c r="BR111">
        <v>1100</v>
      </c>
      <c r="BS111" s="242">
        <v>0.77192982456140347</v>
      </c>
      <c r="BT111" s="2">
        <v>0.97560244448722311</v>
      </c>
      <c r="BU111">
        <v>245</v>
      </c>
      <c r="BV111" s="242">
        <v>0.17192982456140352</v>
      </c>
      <c r="BW111" s="2">
        <v>1.2639761258125721</v>
      </c>
      <c r="BX111">
        <v>55</v>
      </c>
      <c r="BY111">
        <v>10</v>
      </c>
      <c r="BZ111">
        <v>65</v>
      </c>
      <c r="CA111" s="242">
        <v>4.5614035087719301E-2</v>
      </c>
      <c r="CB111" s="2">
        <v>0.72997639649397961</v>
      </c>
      <c r="CC111">
        <v>25</v>
      </c>
    </row>
    <row r="112" spans="1:81">
      <c r="A112" s="149"/>
      <c r="B112" s="228" t="s">
        <v>512</v>
      </c>
      <c r="C112" s="77">
        <v>6020142.04</v>
      </c>
      <c r="D112" s="78"/>
      <c r="E112" s="79"/>
      <c r="F112" s="80"/>
      <c r="G112" s="80"/>
      <c r="H112" s="81"/>
      <c r="I112" s="258">
        <v>466020142.04000002</v>
      </c>
      <c r="J112" s="228">
        <v>0.82</v>
      </c>
      <c r="K112" s="398">
        <v>82</v>
      </c>
      <c r="L112" s="78">
        <v>0.82</v>
      </c>
      <c r="M112" s="82">
        <v>82</v>
      </c>
      <c r="N112" s="239">
        <v>6020142.04</v>
      </c>
      <c r="O112" s="227">
        <v>1</v>
      </c>
      <c r="P112" s="404">
        <v>2688</v>
      </c>
      <c r="Q112" s="80">
        <v>2691</v>
      </c>
      <c r="R112" s="410">
        <v>2691</v>
      </c>
      <c r="S112" s="80">
        <v>2760</v>
      </c>
      <c r="T112" s="415">
        <v>2792</v>
      </c>
      <c r="U112" s="229">
        <v>-3</v>
      </c>
      <c r="V112" s="421">
        <v>-1.1148272017837235E-3</v>
      </c>
      <c r="W112" s="83">
        <v>-101</v>
      </c>
      <c r="X112" s="427">
        <v>-3.617478510028653E-2</v>
      </c>
      <c r="Y112" s="435">
        <v>3294.1</v>
      </c>
      <c r="Z112" s="227">
        <v>3298.2</v>
      </c>
      <c r="AA112" s="239">
        <v>6020142.04</v>
      </c>
      <c r="AB112" s="227">
        <v>1</v>
      </c>
      <c r="AC112" s="442">
        <v>989</v>
      </c>
      <c r="AD112" s="239">
        <v>989</v>
      </c>
      <c r="AE112" s="410">
        <v>989</v>
      </c>
      <c r="AF112" s="452">
        <v>990</v>
      </c>
      <c r="AG112" s="229">
        <v>0</v>
      </c>
      <c r="AH112" s="421">
        <v>0</v>
      </c>
      <c r="AI112" s="80">
        <v>-1</v>
      </c>
      <c r="AJ112" s="231">
        <v>-1.0101010101010101E-3</v>
      </c>
      <c r="AK112" s="442">
        <v>976</v>
      </c>
      <c r="AL112" s="239">
        <v>969</v>
      </c>
      <c r="AM112" s="410">
        <v>969</v>
      </c>
      <c r="AN112" s="464">
        <v>981</v>
      </c>
      <c r="AO112" s="232">
        <v>7</v>
      </c>
      <c r="AP112" s="421">
        <v>7.2239422084623322E-3</v>
      </c>
      <c r="AQ112" s="83">
        <v>-12</v>
      </c>
      <c r="AR112" s="427">
        <v>-1.2232415902140673E-2</v>
      </c>
      <c r="AS112" s="233">
        <v>11.902439024390244</v>
      </c>
      <c r="AT112" s="85">
        <v>11.817073170731707</v>
      </c>
      <c r="AU112" s="404">
        <v>1005</v>
      </c>
      <c r="AV112" s="228">
        <v>790</v>
      </c>
      <c r="AW112" s="228">
        <v>110</v>
      </c>
      <c r="AX112" s="83">
        <v>900</v>
      </c>
      <c r="AY112" s="84">
        <v>0.89552238805970152</v>
      </c>
      <c r="AZ112" s="86">
        <v>1.0673687581164499</v>
      </c>
      <c r="BA112" s="228">
        <v>55</v>
      </c>
      <c r="BB112" s="84">
        <v>5.4726368159203981E-2</v>
      </c>
      <c r="BC112" s="86">
        <v>0.65150438284766643</v>
      </c>
      <c r="BD112" s="228">
        <v>35</v>
      </c>
      <c r="BE112" s="228">
        <v>0</v>
      </c>
      <c r="BF112" s="83">
        <v>35</v>
      </c>
      <c r="BG112" s="84">
        <v>3.482587064676617E-2</v>
      </c>
      <c r="BH112" s="86">
        <v>0.60991016894511685</v>
      </c>
      <c r="BI112" s="234">
        <v>20</v>
      </c>
      <c r="BJ112" s="88" t="s">
        <v>7</v>
      </c>
      <c r="BK112" s="76" t="s">
        <v>7</v>
      </c>
      <c r="BL112" s="216" t="s">
        <v>7</v>
      </c>
      <c r="BN112" s="140"/>
      <c r="BO112">
        <v>1275</v>
      </c>
      <c r="BP112">
        <v>920</v>
      </c>
      <c r="BQ112">
        <v>105</v>
      </c>
      <c r="BR112">
        <v>1025</v>
      </c>
      <c r="BS112" s="242">
        <v>0.80392156862745101</v>
      </c>
      <c r="BT112" s="2">
        <v>1.0160351661170413</v>
      </c>
      <c r="BU112">
        <v>175</v>
      </c>
      <c r="BV112" s="242">
        <v>0.13725490196078433</v>
      </c>
      <c r="BW112" s="2">
        <v>1.0090565710268433</v>
      </c>
      <c r="BX112">
        <v>60</v>
      </c>
      <c r="BY112">
        <v>20</v>
      </c>
      <c r="BZ112">
        <v>80</v>
      </c>
      <c r="CA112" s="242">
        <v>6.2745098039215685E-2</v>
      </c>
      <c r="CB112" s="2">
        <v>1.0041304277564242</v>
      </c>
      <c r="CC112">
        <v>10</v>
      </c>
    </row>
    <row r="113" spans="1:81">
      <c r="A113" s="149" t="s">
        <v>733</v>
      </c>
      <c r="B113" s="228" t="s">
        <v>513</v>
      </c>
      <c r="C113" s="77">
        <v>6020150.0099999998</v>
      </c>
      <c r="D113" s="87">
        <v>6020150</v>
      </c>
      <c r="E113" s="88">
        <v>0.52183796999999998</v>
      </c>
      <c r="F113" s="80">
        <v>8733</v>
      </c>
      <c r="G113" s="80">
        <v>2944</v>
      </c>
      <c r="H113" s="81">
        <v>2908</v>
      </c>
      <c r="I113" s="258"/>
      <c r="J113" s="228">
        <v>23.82</v>
      </c>
      <c r="K113" s="398">
        <v>2382</v>
      </c>
      <c r="L113" s="78">
        <v>24.2</v>
      </c>
      <c r="M113" s="82">
        <v>2420</v>
      </c>
      <c r="N113" s="239">
        <v>6020150.0099999998</v>
      </c>
      <c r="O113" s="227">
        <v>1</v>
      </c>
      <c r="P113" s="404">
        <v>4457</v>
      </c>
      <c r="Q113" s="80">
        <v>4622</v>
      </c>
      <c r="R113" s="410">
        <v>4622</v>
      </c>
      <c r="S113" s="80">
        <v>4547</v>
      </c>
      <c r="T113" s="415">
        <v>4557.2109920100002</v>
      </c>
      <c r="U113" s="229">
        <v>-165</v>
      </c>
      <c r="V113" s="421">
        <v>-3.5698831674599737E-2</v>
      </c>
      <c r="W113" s="83">
        <v>64.789007989999845</v>
      </c>
      <c r="X113" s="427">
        <v>1.4216811138126404E-2</v>
      </c>
      <c r="Y113" s="435">
        <v>187.1</v>
      </c>
      <c r="Z113" s="227">
        <v>191</v>
      </c>
      <c r="AA113" s="239">
        <v>6020150.0099999998</v>
      </c>
      <c r="AB113" s="227">
        <v>1</v>
      </c>
      <c r="AC113" s="442">
        <v>1691</v>
      </c>
      <c r="AD113" s="239">
        <v>1663</v>
      </c>
      <c r="AE113" s="410">
        <v>1663</v>
      </c>
      <c r="AF113" s="456">
        <v>1536.29098368</v>
      </c>
      <c r="AG113" s="229">
        <v>28</v>
      </c>
      <c r="AH113" s="421">
        <v>1.6837041491280819E-2</v>
      </c>
      <c r="AI113" s="80">
        <v>126.70901632000005</v>
      </c>
      <c r="AJ113" s="231">
        <v>8.2477224475069083E-2</v>
      </c>
      <c r="AK113" s="442">
        <v>1670</v>
      </c>
      <c r="AL113" s="239">
        <v>1645</v>
      </c>
      <c r="AM113" s="410">
        <v>1645</v>
      </c>
      <c r="AN113" s="467">
        <v>1517.50481676</v>
      </c>
      <c r="AO113" s="232">
        <v>25</v>
      </c>
      <c r="AP113" s="421">
        <v>1.5197568389057751E-2</v>
      </c>
      <c r="AQ113" s="83">
        <v>127.49518323999996</v>
      </c>
      <c r="AR113" s="427">
        <v>8.4016328536085219E-2</v>
      </c>
      <c r="AS113" s="233">
        <v>0.70109151973131822</v>
      </c>
      <c r="AT113" s="85">
        <v>0.67975206611570249</v>
      </c>
      <c r="AU113" s="404">
        <v>1740</v>
      </c>
      <c r="AV113" s="228">
        <v>1625</v>
      </c>
      <c r="AW113" s="228">
        <v>45</v>
      </c>
      <c r="AX113" s="83">
        <v>1670</v>
      </c>
      <c r="AY113" s="84">
        <v>0.95977011494252873</v>
      </c>
      <c r="AZ113" s="86">
        <v>1.1439453098242298</v>
      </c>
      <c r="BA113" s="228">
        <v>10</v>
      </c>
      <c r="BB113" s="84">
        <v>5.7471264367816091E-3</v>
      </c>
      <c r="BC113" s="86">
        <v>6.8418171866447719E-2</v>
      </c>
      <c r="BD113" s="228">
        <v>40</v>
      </c>
      <c r="BE113" s="228">
        <v>0</v>
      </c>
      <c r="BF113" s="83">
        <v>40</v>
      </c>
      <c r="BG113" s="84">
        <v>2.2988505747126436E-2</v>
      </c>
      <c r="BH113" s="86">
        <v>0.40260080117559432</v>
      </c>
      <c r="BI113" s="234">
        <v>25</v>
      </c>
      <c r="BJ113" s="88" t="s">
        <v>7</v>
      </c>
      <c r="BK113" s="76" t="s">
        <v>7</v>
      </c>
      <c r="BL113" s="216" t="s">
        <v>7</v>
      </c>
      <c r="BN113" s="140" t="s">
        <v>42</v>
      </c>
      <c r="BO113">
        <v>2175</v>
      </c>
      <c r="BP113">
        <v>1995</v>
      </c>
      <c r="BQ113">
        <v>80</v>
      </c>
      <c r="BR113">
        <v>2075</v>
      </c>
      <c r="BS113" s="242">
        <v>0.95402298850574707</v>
      </c>
      <c r="BT113" s="2">
        <v>1.2057406386805256</v>
      </c>
      <c r="BU113">
        <v>20</v>
      </c>
      <c r="BV113" s="242">
        <v>9.1954022988505746E-3</v>
      </c>
      <c r="BW113" s="2">
        <v>6.7601819536773744E-2</v>
      </c>
      <c r="BX113">
        <v>50</v>
      </c>
      <c r="BY113">
        <v>0</v>
      </c>
      <c r="BZ113">
        <v>50</v>
      </c>
      <c r="CA113" s="242">
        <v>2.2988505747126436E-2</v>
      </c>
      <c r="CB113" s="2">
        <v>0.36789261361765546</v>
      </c>
      <c r="CC113">
        <v>30</v>
      </c>
    </row>
    <row r="114" spans="1:81">
      <c r="A114" s="149"/>
      <c r="B114" s="228" t="s">
        <v>514</v>
      </c>
      <c r="C114" s="77">
        <v>6020150.0199999996</v>
      </c>
      <c r="D114" s="87">
        <v>6020150</v>
      </c>
      <c r="E114" s="88">
        <v>0.47816203000000002</v>
      </c>
      <c r="F114" s="80">
        <v>8733</v>
      </c>
      <c r="G114" s="80">
        <v>2944</v>
      </c>
      <c r="H114" s="81">
        <v>2908</v>
      </c>
      <c r="I114" s="258"/>
      <c r="J114" s="228">
        <v>17.97</v>
      </c>
      <c r="K114" s="398">
        <v>1797</v>
      </c>
      <c r="L114" s="78">
        <v>17.79</v>
      </c>
      <c r="M114" s="82">
        <v>1779</v>
      </c>
      <c r="N114" s="239">
        <v>6020150.0199999996</v>
      </c>
      <c r="O114" s="227">
        <v>1</v>
      </c>
      <c r="P114" s="404">
        <v>5268</v>
      </c>
      <c r="Q114" s="80">
        <v>4750</v>
      </c>
      <c r="R114" s="410">
        <v>4750</v>
      </c>
      <c r="S114" s="80">
        <v>4499</v>
      </c>
      <c r="T114" s="415">
        <v>4175.7890079899998</v>
      </c>
      <c r="U114" s="229">
        <v>518</v>
      </c>
      <c r="V114" s="421">
        <v>0.10905263157894737</v>
      </c>
      <c r="W114" s="83">
        <v>574.21099201000015</v>
      </c>
      <c r="X114" s="427">
        <v>0.13750957984498227</v>
      </c>
      <c r="Y114" s="435">
        <v>293.2</v>
      </c>
      <c r="Z114" s="227">
        <v>267</v>
      </c>
      <c r="AA114" s="239">
        <v>6020150.0199999996</v>
      </c>
      <c r="AB114" s="227">
        <v>1</v>
      </c>
      <c r="AC114" s="442">
        <v>1813</v>
      </c>
      <c r="AD114" s="239">
        <v>1641</v>
      </c>
      <c r="AE114" s="410">
        <v>1641</v>
      </c>
      <c r="AF114" s="456">
        <v>1407.70901632</v>
      </c>
      <c r="AG114" s="229">
        <v>172</v>
      </c>
      <c r="AH114" s="421">
        <v>0.1048141377209019</v>
      </c>
      <c r="AI114" s="80">
        <v>233.29098367999995</v>
      </c>
      <c r="AJ114" s="231">
        <v>0.16572386833883027</v>
      </c>
      <c r="AK114" s="442">
        <v>1794</v>
      </c>
      <c r="AL114" s="239">
        <v>1618</v>
      </c>
      <c r="AM114" s="410">
        <v>1618</v>
      </c>
      <c r="AN114" s="467">
        <v>1390.49518324</v>
      </c>
      <c r="AO114" s="232">
        <v>176</v>
      </c>
      <c r="AP114" s="421">
        <v>0.10877626699629171</v>
      </c>
      <c r="AQ114" s="83">
        <v>227.50481676000004</v>
      </c>
      <c r="AR114" s="427">
        <v>0.16361424297054369</v>
      </c>
      <c r="AS114" s="233">
        <v>0.998330550918197</v>
      </c>
      <c r="AT114" s="85">
        <v>0.90949971894322656</v>
      </c>
      <c r="AU114" s="404">
        <v>1955</v>
      </c>
      <c r="AV114" s="228">
        <v>1775</v>
      </c>
      <c r="AW114" s="228">
        <v>115</v>
      </c>
      <c r="AX114" s="83">
        <v>1890</v>
      </c>
      <c r="AY114" s="84">
        <v>0.96675191815856776</v>
      </c>
      <c r="AZ114" s="86">
        <v>1.1522668869589605</v>
      </c>
      <c r="BA114" s="228">
        <v>0</v>
      </c>
      <c r="BB114" s="84">
        <v>0</v>
      </c>
      <c r="BC114" s="86">
        <v>0</v>
      </c>
      <c r="BD114" s="228">
        <v>15</v>
      </c>
      <c r="BE114" s="228">
        <v>20</v>
      </c>
      <c r="BF114" s="83">
        <v>35</v>
      </c>
      <c r="BG114" s="84">
        <v>1.7902813299232736E-2</v>
      </c>
      <c r="BH114" s="86">
        <v>0.31353438352421603</v>
      </c>
      <c r="BI114" s="234">
        <v>35</v>
      </c>
      <c r="BJ114" s="88" t="s">
        <v>7</v>
      </c>
      <c r="BK114" s="76" t="s">
        <v>7</v>
      </c>
      <c r="BL114" s="216" t="s">
        <v>7</v>
      </c>
      <c r="BN114" s="140" t="s">
        <v>42</v>
      </c>
      <c r="BO114">
        <v>2520</v>
      </c>
      <c r="BP114">
        <v>2225</v>
      </c>
      <c r="BQ114">
        <v>170</v>
      </c>
      <c r="BR114">
        <v>2395</v>
      </c>
      <c r="BS114" s="242">
        <v>0.95039682539682535</v>
      </c>
      <c r="BT114" s="2">
        <v>1.2011577174348238</v>
      </c>
      <c r="BU114">
        <v>50</v>
      </c>
      <c r="BV114" s="242">
        <v>1.984126984126984E-2</v>
      </c>
      <c r="BW114" s="2">
        <v>0.14586702132190763</v>
      </c>
      <c r="BX114">
        <v>35</v>
      </c>
      <c r="BY114">
        <v>20</v>
      </c>
      <c r="BZ114">
        <v>55</v>
      </c>
      <c r="CA114" s="242">
        <v>2.1825396825396824E-2</v>
      </c>
      <c r="CB114" s="2">
        <v>0.34927899923819072</v>
      </c>
      <c r="CC114">
        <v>25</v>
      </c>
    </row>
    <row r="115" spans="1:81">
      <c r="A115" s="140"/>
      <c r="B115" s="235" t="s">
        <v>515</v>
      </c>
      <c r="C115" s="272">
        <v>6020160</v>
      </c>
      <c r="D115" s="273"/>
      <c r="E115" s="274"/>
      <c r="F115" s="49"/>
      <c r="G115" s="49"/>
      <c r="H115" s="275"/>
      <c r="I115" s="276">
        <v>466020160</v>
      </c>
      <c r="J115" s="235">
        <v>131.62</v>
      </c>
      <c r="K115" s="401">
        <v>13162</v>
      </c>
      <c r="L115" s="273">
        <v>132.6</v>
      </c>
      <c r="M115" s="7">
        <v>13260</v>
      </c>
      <c r="N115">
        <v>6020160</v>
      </c>
      <c r="O115" s="277">
        <v>1</v>
      </c>
      <c r="P115" s="407">
        <v>7343</v>
      </c>
      <c r="Q115" s="49">
        <v>7268</v>
      </c>
      <c r="R115" s="347">
        <v>7268</v>
      </c>
      <c r="S115" s="49">
        <v>6927</v>
      </c>
      <c r="T115" s="418">
        <v>6394</v>
      </c>
      <c r="U115" s="278">
        <v>75</v>
      </c>
      <c r="V115" s="424">
        <v>1.0319207484865162E-2</v>
      </c>
      <c r="W115" s="8">
        <v>874</v>
      </c>
      <c r="X115" s="430">
        <v>0.1366906474820144</v>
      </c>
      <c r="Y115" s="437">
        <v>55.8</v>
      </c>
      <c r="Z115" s="277">
        <v>54.8</v>
      </c>
      <c r="AA115">
        <v>6020160</v>
      </c>
      <c r="AB115" s="277">
        <v>1</v>
      </c>
      <c r="AC115" s="445">
        <v>2900</v>
      </c>
      <c r="AD115">
        <v>2810</v>
      </c>
      <c r="AE115" s="347">
        <v>2810</v>
      </c>
      <c r="AF115" s="454">
        <v>2376</v>
      </c>
      <c r="AG115" s="278">
        <v>90</v>
      </c>
      <c r="AH115" s="424">
        <v>3.2028469750889681E-2</v>
      </c>
      <c r="AI115" s="49">
        <v>434</v>
      </c>
      <c r="AJ115" s="237">
        <v>0.18265993265993266</v>
      </c>
      <c r="AK115" s="445">
        <v>2812</v>
      </c>
      <c r="AL115">
        <v>2764</v>
      </c>
      <c r="AM115" s="347">
        <v>2764</v>
      </c>
      <c r="AN115" s="27">
        <v>2321</v>
      </c>
      <c r="AO115" s="279">
        <v>48</v>
      </c>
      <c r="AP115" s="424">
        <v>1.7366136034732273E-2</v>
      </c>
      <c r="AQ115" s="8">
        <v>443</v>
      </c>
      <c r="AR115" s="430">
        <v>0.19086600603188281</v>
      </c>
      <c r="AS115" s="271">
        <v>0.21364534265309224</v>
      </c>
      <c r="AT115" s="5">
        <v>0.20844645550527904</v>
      </c>
      <c r="AU115" s="407">
        <v>3215</v>
      </c>
      <c r="AV115" s="235">
        <v>2975</v>
      </c>
      <c r="AW115" s="235">
        <v>150</v>
      </c>
      <c r="AX115" s="8">
        <v>3125</v>
      </c>
      <c r="AY115" s="9">
        <v>0.97200622083981336</v>
      </c>
      <c r="AZ115" s="4">
        <v>1.1585294646481685</v>
      </c>
      <c r="BA115" s="235">
        <v>15</v>
      </c>
      <c r="BB115" s="9">
        <v>4.6656298600311046E-3</v>
      </c>
      <c r="BC115" s="4">
        <v>5.5543212619417907E-2</v>
      </c>
      <c r="BD115" s="235">
        <v>30</v>
      </c>
      <c r="BE115" s="235">
        <v>0</v>
      </c>
      <c r="BF115" s="8">
        <v>30</v>
      </c>
      <c r="BG115" s="9">
        <v>9.3312597200622092E-3</v>
      </c>
      <c r="BH115" s="4">
        <v>0.163419609808445</v>
      </c>
      <c r="BI115" s="470">
        <v>45</v>
      </c>
      <c r="BJ115" s="50" t="s">
        <v>3</v>
      </c>
      <c r="BK115" s="280" t="s">
        <v>3</v>
      </c>
      <c r="BL115" s="238" t="s">
        <v>3</v>
      </c>
      <c r="BN115" s="141"/>
      <c r="BO115">
        <v>3870</v>
      </c>
      <c r="BP115">
        <v>3530</v>
      </c>
      <c r="BQ115">
        <v>215</v>
      </c>
      <c r="BR115">
        <v>3745</v>
      </c>
      <c r="BS115" s="242">
        <v>0.96770025839793283</v>
      </c>
      <c r="BT115" s="2">
        <v>1.2230266373764687</v>
      </c>
      <c r="BU115">
        <v>20</v>
      </c>
      <c r="BV115" s="242">
        <v>5.1679586563307496E-3</v>
      </c>
      <c r="BW115" s="2">
        <v>3.7993270669892221E-2</v>
      </c>
      <c r="BX115">
        <v>45</v>
      </c>
      <c r="BY115">
        <v>10</v>
      </c>
      <c r="BZ115">
        <v>55</v>
      </c>
      <c r="CA115" s="242">
        <v>1.4211886304909561E-2</v>
      </c>
      <c r="CB115" s="2">
        <v>0.22743748787603119</v>
      </c>
      <c r="CC115">
        <v>55</v>
      </c>
    </row>
    <row r="116" spans="1:81">
      <c r="A116" s="140"/>
      <c r="B116" s="235" t="s">
        <v>516</v>
      </c>
      <c r="C116" s="272">
        <v>6020161.0099999998</v>
      </c>
      <c r="D116" s="281">
        <v>6020161</v>
      </c>
      <c r="E116" s="50">
        <v>0.12367766099999999</v>
      </c>
      <c r="F116" s="49">
        <v>3779</v>
      </c>
      <c r="G116" s="49">
        <v>2733</v>
      </c>
      <c r="H116" s="275">
        <v>1501</v>
      </c>
      <c r="I116" s="276"/>
      <c r="J116" s="235">
        <v>54.95</v>
      </c>
      <c r="K116" s="401">
        <v>5495</v>
      </c>
      <c r="L116" s="273">
        <v>55.13</v>
      </c>
      <c r="M116" s="7">
        <v>5513</v>
      </c>
      <c r="N116">
        <v>6020161.0099999998</v>
      </c>
      <c r="O116" s="277">
        <v>1</v>
      </c>
      <c r="P116" s="407">
        <v>434</v>
      </c>
      <c r="Q116" s="49">
        <v>516</v>
      </c>
      <c r="R116" s="347">
        <v>516</v>
      </c>
      <c r="S116" s="49"/>
      <c r="T116" s="418">
        <v>467.37788091900001</v>
      </c>
      <c r="U116" s="278">
        <v>-82</v>
      </c>
      <c r="V116" s="424">
        <v>-0.15891472868217055</v>
      </c>
      <c r="W116" s="8">
        <v>48.622119080999994</v>
      </c>
      <c r="X116" s="430">
        <v>0.10403170767387376</v>
      </c>
      <c r="Y116" s="437">
        <v>7.9</v>
      </c>
      <c r="Z116" s="277">
        <v>9.4</v>
      </c>
      <c r="AA116">
        <v>6020161.0099999998</v>
      </c>
      <c r="AB116" s="277">
        <v>1</v>
      </c>
      <c r="AC116" s="445">
        <v>178</v>
      </c>
      <c r="AD116">
        <v>194</v>
      </c>
      <c r="AE116" s="347">
        <v>194</v>
      </c>
      <c r="AF116" s="458">
        <v>338.01104751299999</v>
      </c>
      <c r="AG116" s="278">
        <v>-16</v>
      </c>
      <c r="AH116" s="424">
        <v>-8.247422680412371E-2</v>
      </c>
      <c r="AI116" s="49">
        <v>-144.01104751299999</v>
      </c>
      <c r="AJ116" s="237">
        <v>-0.42605426234614802</v>
      </c>
      <c r="AK116" s="445">
        <v>154</v>
      </c>
      <c r="AL116">
        <v>157</v>
      </c>
      <c r="AM116" s="347">
        <v>157</v>
      </c>
      <c r="AN116" s="469">
        <v>185.64016916099999</v>
      </c>
      <c r="AO116" s="279">
        <v>-3</v>
      </c>
      <c r="AP116" s="424">
        <v>-1.9108280254777069E-2</v>
      </c>
      <c r="AQ116" s="8">
        <v>-28.640169160999989</v>
      </c>
      <c r="AR116" s="430">
        <v>-0.15427786610214331</v>
      </c>
      <c r="AS116" s="271">
        <v>2.802547770700637E-2</v>
      </c>
      <c r="AT116" s="5">
        <v>2.8478142572102304E-2</v>
      </c>
      <c r="AU116" s="407">
        <v>135</v>
      </c>
      <c r="AV116" s="235">
        <v>105</v>
      </c>
      <c r="AW116" s="235">
        <v>10</v>
      </c>
      <c r="AX116" s="8">
        <v>115</v>
      </c>
      <c r="AY116" s="9">
        <v>0.85185185185185186</v>
      </c>
      <c r="AZ116" s="4">
        <v>1.0153180594181788</v>
      </c>
      <c r="BA116" s="235">
        <v>0</v>
      </c>
      <c r="BB116" s="9">
        <v>0</v>
      </c>
      <c r="BC116" s="4">
        <v>0</v>
      </c>
      <c r="BD116" s="235">
        <v>10</v>
      </c>
      <c r="BE116" s="235">
        <v>10</v>
      </c>
      <c r="BF116" s="8">
        <v>20</v>
      </c>
      <c r="BG116" s="9">
        <v>0.14814814814814814</v>
      </c>
      <c r="BH116" s="4">
        <v>2.5945384964649412</v>
      </c>
      <c r="BI116" s="470">
        <v>0</v>
      </c>
      <c r="BJ116" s="50" t="s">
        <v>3</v>
      </c>
      <c r="BK116" s="280" t="s">
        <v>3</v>
      </c>
      <c r="BL116" s="238" t="s">
        <v>3</v>
      </c>
      <c r="BN116" s="140" t="s">
        <v>42</v>
      </c>
      <c r="BO116">
        <v>170</v>
      </c>
      <c r="BP116">
        <v>110</v>
      </c>
      <c r="BQ116">
        <v>25</v>
      </c>
      <c r="BR116">
        <v>135</v>
      </c>
      <c r="BS116" s="242">
        <v>0.79411764705882348</v>
      </c>
      <c r="BT116" s="2">
        <v>1.0036444933595163</v>
      </c>
      <c r="BU116">
        <v>0</v>
      </c>
      <c r="BV116" s="242">
        <v>0</v>
      </c>
      <c r="BW116" s="2">
        <v>0</v>
      </c>
      <c r="BX116">
        <v>35</v>
      </c>
      <c r="BY116">
        <v>0</v>
      </c>
      <c r="BZ116">
        <v>35</v>
      </c>
      <c r="CA116" s="242">
        <v>0.20588235294117646</v>
      </c>
      <c r="CB116" s="2">
        <v>3.2948029660757672</v>
      </c>
      <c r="CC116">
        <v>0</v>
      </c>
    </row>
    <row r="117" spans="1:81">
      <c r="A117" s="140"/>
      <c r="B117" s="235" t="s">
        <v>517</v>
      </c>
      <c r="C117" s="272">
        <v>6020161.0199999996</v>
      </c>
      <c r="D117" s="281">
        <v>6020161</v>
      </c>
      <c r="E117" s="50">
        <v>0.87632233900000001</v>
      </c>
      <c r="F117" s="49">
        <v>3779</v>
      </c>
      <c r="G117" s="49">
        <v>2733</v>
      </c>
      <c r="H117" s="275">
        <v>1501</v>
      </c>
      <c r="I117" s="276"/>
      <c r="J117" s="235">
        <v>579.54999999999995</v>
      </c>
      <c r="K117" s="401">
        <v>57954.999999999993</v>
      </c>
      <c r="L117" s="273">
        <v>597.51</v>
      </c>
      <c r="M117" s="7">
        <v>59751</v>
      </c>
      <c r="N117">
        <v>6020161.0199999996</v>
      </c>
      <c r="O117" s="277">
        <v>1</v>
      </c>
      <c r="P117" s="407">
        <v>4243</v>
      </c>
      <c r="Q117" s="49">
        <v>3608</v>
      </c>
      <c r="R117" s="347">
        <v>3608</v>
      </c>
      <c r="S117" s="49">
        <v>3578</v>
      </c>
      <c r="T117" s="418">
        <v>3311.6221190810002</v>
      </c>
      <c r="U117" s="278">
        <v>635</v>
      </c>
      <c r="V117" s="424">
        <v>0.17599778270509978</v>
      </c>
      <c r="W117" s="8">
        <v>296.37788091899984</v>
      </c>
      <c r="X117" s="430">
        <v>8.9496286188971014E-2</v>
      </c>
      <c r="Y117" s="437">
        <v>7.3</v>
      </c>
      <c r="Z117" s="277">
        <v>6</v>
      </c>
      <c r="AA117">
        <v>6020161.0199999996</v>
      </c>
      <c r="AB117" s="277">
        <v>1</v>
      </c>
      <c r="AC117" s="445">
        <v>2820</v>
      </c>
      <c r="AD117">
        <v>2549</v>
      </c>
      <c r="AE117" s="347">
        <v>2549</v>
      </c>
      <c r="AF117" s="458">
        <v>2394.988952487</v>
      </c>
      <c r="AG117" s="278">
        <v>271</v>
      </c>
      <c r="AH117" s="424">
        <v>0.10631620243232641</v>
      </c>
      <c r="AI117" s="49">
        <v>154.01104751299999</v>
      </c>
      <c r="AJ117" s="237">
        <v>6.4305535669829342E-2</v>
      </c>
      <c r="AK117" s="445">
        <v>1792</v>
      </c>
      <c r="AL117">
        <v>1474</v>
      </c>
      <c r="AM117" s="347">
        <v>1474</v>
      </c>
      <c r="AN117" s="469">
        <v>1315.3598308390001</v>
      </c>
      <c r="AO117" s="279">
        <v>318</v>
      </c>
      <c r="AP117" s="424">
        <v>0.2157394843962008</v>
      </c>
      <c r="AQ117" s="8">
        <v>158.6401691609999</v>
      </c>
      <c r="AR117" s="430">
        <v>0.12060590983671102</v>
      </c>
      <c r="AS117" s="271">
        <v>3.0920541799672165E-2</v>
      </c>
      <c r="AT117" s="5">
        <v>2.4669043195929774E-2</v>
      </c>
      <c r="AU117" s="407">
        <v>1705</v>
      </c>
      <c r="AV117" s="235">
        <v>1505</v>
      </c>
      <c r="AW117" s="235">
        <v>110</v>
      </c>
      <c r="AX117" s="8">
        <v>1615</v>
      </c>
      <c r="AY117" s="9">
        <v>0.94721407624633436</v>
      </c>
      <c r="AZ117" s="4">
        <v>1.1289798286607085</v>
      </c>
      <c r="BA117" s="235">
        <v>15</v>
      </c>
      <c r="BB117" s="9">
        <v>8.7976539589442824E-3</v>
      </c>
      <c r="BC117" s="4">
        <v>0.10473397570171764</v>
      </c>
      <c r="BD117" s="235">
        <v>25</v>
      </c>
      <c r="BE117" s="235">
        <v>0</v>
      </c>
      <c r="BF117" s="8">
        <v>25</v>
      </c>
      <c r="BG117" s="9">
        <v>1.466275659824047E-2</v>
      </c>
      <c r="BH117" s="4">
        <v>0.25679083359440402</v>
      </c>
      <c r="BI117" s="470">
        <v>40</v>
      </c>
      <c r="BJ117" s="50" t="s">
        <v>3</v>
      </c>
      <c r="BK117" s="280" t="s">
        <v>3</v>
      </c>
      <c r="BL117" s="238" t="s">
        <v>3</v>
      </c>
      <c r="BN117" s="140" t="s">
        <v>42</v>
      </c>
      <c r="BO117">
        <v>1535</v>
      </c>
      <c r="BP117">
        <v>1385</v>
      </c>
      <c r="BQ117">
        <v>60</v>
      </c>
      <c r="BR117">
        <v>1445</v>
      </c>
      <c r="BS117" s="242">
        <v>0.94136807817589574</v>
      </c>
      <c r="BT117" s="2">
        <v>1.1897467477078787</v>
      </c>
      <c r="BU117">
        <v>20</v>
      </c>
      <c r="BV117" s="242">
        <v>1.3029315960912053E-2</v>
      </c>
      <c r="BW117" s="2">
        <v>9.5787594457643579E-2</v>
      </c>
      <c r="BX117">
        <v>25</v>
      </c>
      <c r="BY117">
        <v>0</v>
      </c>
      <c r="BZ117">
        <v>25</v>
      </c>
      <c r="CA117" s="242">
        <v>1.6286644951140065E-2</v>
      </c>
      <c r="CB117" s="2">
        <v>0.26064053244899044</v>
      </c>
      <c r="CC117">
        <v>40</v>
      </c>
    </row>
    <row r="118" spans="1:81">
      <c r="A118" s="150" t="s">
        <v>112</v>
      </c>
      <c r="B118" s="218" t="s">
        <v>518</v>
      </c>
      <c r="C118" s="90">
        <v>6020500.0099999998</v>
      </c>
      <c r="D118" s="91"/>
      <c r="E118" s="92"/>
      <c r="F118" s="93"/>
      <c r="G118" s="93"/>
      <c r="H118" s="94"/>
      <c r="I118" s="257">
        <v>466020500.00999999</v>
      </c>
      <c r="J118" s="218">
        <v>5.22</v>
      </c>
      <c r="K118" s="399">
        <v>522</v>
      </c>
      <c r="L118" s="91">
        <v>5.25</v>
      </c>
      <c r="M118" s="95">
        <v>525</v>
      </c>
      <c r="N118" s="249">
        <v>6020500.0099999998</v>
      </c>
      <c r="O118" s="217">
        <v>1</v>
      </c>
      <c r="P118" s="405">
        <v>8358</v>
      </c>
      <c r="Q118" s="93">
        <v>7504</v>
      </c>
      <c r="R118" s="411">
        <v>7504</v>
      </c>
      <c r="S118" s="93">
        <v>6836</v>
      </c>
      <c r="T118" s="416">
        <v>6866</v>
      </c>
      <c r="U118" s="219">
        <v>854</v>
      </c>
      <c r="V118" s="422">
        <v>0.11380597014925373</v>
      </c>
      <c r="W118" s="96">
        <v>638</v>
      </c>
      <c r="X118" s="428">
        <v>9.2921642877949309E-2</v>
      </c>
      <c r="Y118" s="438">
        <v>1602.4</v>
      </c>
      <c r="Z118" s="217">
        <v>1428.2</v>
      </c>
      <c r="AA118" s="249">
        <v>6020500.0099999998</v>
      </c>
      <c r="AB118" s="217">
        <v>1</v>
      </c>
      <c r="AC118" s="443">
        <v>3416</v>
      </c>
      <c r="AD118" s="249">
        <v>3136</v>
      </c>
      <c r="AE118" s="411">
        <v>3136</v>
      </c>
      <c r="AF118" s="455">
        <v>2858</v>
      </c>
      <c r="AG118" s="219">
        <v>280</v>
      </c>
      <c r="AH118" s="422">
        <v>8.9285714285714288E-2</v>
      </c>
      <c r="AI118" s="93">
        <v>278</v>
      </c>
      <c r="AJ118" s="221">
        <v>9.7270818754373684E-2</v>
      </c>
      <c r="AK118" s="443">
        <v>3114</v>
      </c>
      <c r="AL118" s="249">
        <v>2886</v>
      </c>
      <c r="AM118" s="411">
        <v>2886</v>
      </c>
      <c r="AN118" s="466">
        <v>2765</v>
      </c>
      <c r="AO118" s="222">
        <v>228</v>
      </c>
      <c r="AP118" s="422">
        <v>7.9002079002079006E-2</v>
      </c>
      <c r="AQ118" s="96">
        <v>121</v>
      </c>
      <c r="AR118" s="428">
        <v>4.3761301989150091E-2</v>
      </c>
      <c r="AS118" s="223">
        <v>5.9655172413793105</v>
      </c>
      <c r="AT118" s="98">
        <v>5.4971428571428573</v>
      </c>
      <c r="AU118" s="405">
        <v>2765</v>
      </c>
      <c r="AV118" s="218">
        <v>1745</v>
      </c>
      <c r="AW118" s="218">
        <v>175</v>
      </c>
      <c r="AX118" s="96">
        <v>1920</v>
      </c>
      <c r="AY118" s="97">
        <v>0.69439421338155516</v>
      </c>
      <c r="AZ118" s="99">
        <v>0.82764506958469031</v>
      </c>
      <c r="BA118" s="218">
        <v>575</v>
      </c>
      <c r="BB118" s="97">
        <v>0.20795660036166366</v>
      </c>
      <c r="BC118" s="99">
        <v>2.4756738138293293</v>
      </c>
      <c r="BD118" s="218">
        <v>190</v>
      </c>
      <c r="BE118" s="218">
        <v>40</v>
      </c>
      <c r="BF118" s="96">
        <v>230</v>
      </c>
      <c r="BG118" s="97">
        <v>8.3182640144665462E-2</v>
      </c>
      <c r="BH118" s="99">
        <v>1.456788794127241</v>
      </c>
      <c r="BI118" s="224">
        <v>45</v>
      </c>
      <c r="BJ118" s="268" t="s">
        <v>6</v>
      </c>
      <c r="BK118" s="89" t="s">
        <v>6</v>
      </c>
      <c r="BL118" s="225" t="s">
        <v>5</v>
      </c>
      <c r="BN118" s="140" t="s">
        <v>119</v>
      </c>
      <c r="BO118">
        <v>3175</v>
      </c>
      <c r="BP118">
        <v>1915</v>
      </c>
      <c r="BQ118">
        <v>235</v>
      </c>
      <c r="BR118">
        <v>2150</v>
      </c>
      <c r="BS118" s="242">
        <v>0.67716535433070868</v>
      </c>
      <c r="BT118" s="2">
        <v>0.85583449944101075</v>
      </c>
      <c r="BU118">
        <v>720</v>
      </c>
      <c r="BV118" s="242">
        <v>0.22677165354330708</v>
      </c>
      <c r="BW118" s="2">
        <v>1.6671566833793334</v>
      </c>
      <c r="BX118">
        <v>230</v>
      </c>
      <c r="BY118">
        <v>65</v>
      </c>
      <c r="BZ118">
        <v>295</v>
      </c>
      <c r="CA118" s="242">
        <v>9.2913385826771652E-2</v>
      </c>
      <c r="CB118" s="2">
        <v>1.4869234533066342</v>
      </c>
      <c r="CC118">
        <v>10</v>
      </c>
    </row>
    <row r="119" spans="1:81">
      <c r="A119" s="149" t="s">
        <v>734</v>
      </c>
      <c r="B119" s="228" t="s">
        <v>519</v>
      </c>
      <c r="C119" s="77">
        <v>6020500.0199999996</v>
      </c>
      <c r="D119" s="78"/>
      <c r="E119" s="79"/>
      <c r="F119" s="80"/>
      <c r="G119" s="80"/>
      <c r="H119" s="81"/>
      <c r="I119" s="258">
        <v>466020500.01999998</v>
      </c>
      <c r="J119" s="228">
        <v>27.51</v>
      </c>
      <c r="K119" s="398">
        <v>2751</v>
      </c>
      <c r="L119" s="78">
        <v>27.68</v>
      </c>
      <c r="M119" s="82">
        <v>2768</v>
      </c>
      <c r="N119" s="239">
        <v>6020500.0199999996</v>
      </c>
      <c r="O119" s="227">
        <v>1</v>
      </c>
      <c r="P119" s="404">
        <v>6420</v>
      </c>
      <c r="Q119" s="80">
        <v>6405</v>
      </c>
      <c r="R119" s="410">
        <v>6405</v>
      </c>
      <c r="S119" s="80">
        <v>6180</v>
      </c>
      <c r="T119" s="415">
        <v>5881</v>
      </c>
      <c r="U119" s="229">
        <v>15</v>
      </c>
      <c r="V119" s="421">
        <v>2.34192037470726E-3</v>
      </c>
      <c r="W119" s="83">
        <v>524</v>
      </c>
      <c r="X119" s="427">
        <v>8.9100493113416085E-2</v>
      </c>
      <c r="Y119" s="435">
        <v>233.4</v>
      </c>
      <c r="Z119" s="227">
        <v>231.4</v>
      </c>
      <c r="AA119" s="239">
        <v>6020500.0199999996</v>
      </c>
      <c r="AB119" s="227">
        <v>1</v>
      </c>
      <c r="AC119" s="442">
        <v>2502</v>
      </c>
      <c r="AD119" s="239">
        <v>2477</v>
      </c>
      <c r="AE119" s="410">
        <v>2477</v>
      </c>
      <c r="AF119" s="452">
        <v>2175</v>
      </c>
      <c r="AG119" s="229">
        <v>25</v>
      </c>
      <c r="AH119" s="421">
        <v>1.0092854259184497E-2</v>
      </c>
      <c r="AI119" s="80">
        <v>302</v>
      </c>
      <c r="AJ119" s="231">
        <v>0.13885057471264367</v>
      </c>
      <c r="AK119" s="442">
        <v>2434</v>
      </c>
      <c r="AL119" s="239">
        <v>2408</v>
      </c>
      <c r="AM119" s="410">
        <v>2408</v>
      </c>
      <c r="AN119" s="464">
        <v>2146</v>
      </c>
      <c r="AO119" s="232">
        <v>26</v>
      </c>
      <c r="AP119" s="421">
        <v>1.079734219269103E-2</v>
      </c>
      <c r="AQ119" s="83">
        <v>262</v>
      </c>
      <c r="AR119" s="427">
        <v>0.12208760484622554</v>
      </c>
      <c r="AS119" s="233">
        <v>0.88476917484551076</v>
      </c>
      <c r="AT119" s="85">
        <v>0.86994219653179194</v>
      </c>
      <c r="AU119" s="404">
        <v>2330</v>
      </c>
      <c r="AV119" s="228">
        <v>1835</v>
      </c>
      <c r="AW119" s="228">
        <v>170</v>
      </c>
      <c r="AX119" s="83">
        <v>2005</v>
      </c>
      <c r="AY119" s="84">
        <v>0.86051502145922742</v>
      </c>
      <c r="AZ119" s="86">
        <v>1.0256436489382925</v>
      </c>
      <c r="BA119" s="228">
        <v>180</v>
      </c>
      <c r="BB119" s="84">
        <v>7.7253218884120178E-2</v>
      </c>
      <c r="BC119" s="86">
        <v>0.91968117719190678</v>
      </c>
      <c r="BD119" s="228">
        <v>85</v>
      </c>
      <c r="BE119" s="228">
        <v>15</v>
      </c>
      <c r="BF119" s="83">
        <v>100</v>
      </c>
      <c r="BG119" s="84">
        <v>4.2918454935622317E-2</v>
      </c>
      <c r="BH119" s="86">
        <v>0.75163668889005808</v>
      </c>
      <c r="BI119" s="234">
        <v>35</v>
      </c>
      <c r="BJ119" s="88" t="s">
        <v>7</v>
      </c>
      <c r="BK119" s="76" t="s">
        <v>7</v>
      </c>
      <c r="BL119" s="216" t="s">
        <v>7</v>
      </c>
      <c r="BN119" s="140"/>
      <c r="BO119">
        <v>2935</v>
      </c>
      <c r="BP119">
        <v>2395</v>
      </c>
      <c r="BQ119">
        <v>155</v>
      </c>
      <c r="BR119">
        <v>2550</v>
      </c>
      <c r="BS119" s="242">
        <v>0.868824531516184</v>
      </c>
      <c r="BT119" s="2">
        <v>1.0980626862801446</v>
      </c>
      <c r="BU119">
        <v>260</v>
      </c>
      <c r="BV119" s="242">
        <v>8.8586030664395229E-2</v>
      </c>
      <c r="BW119" s="2">
        <v>0.65125773335682369</v>
      </c>
      <c r="BX119">
        <v>70</v>
      </c>
      <c r="BY119">
        <v>25</v>
      </c>
      <c r="BZ119">
        <v>95</v>
      </c>
      <c r="CA119" s="242">
        <v>3.2367972742759793E-2</v>
      </c>
      <c r="CB119" s="2">
        <v>0.51799530690799356</v>
      </c>
      <c r="CC119">
        <v>25</v>
      </c>
    </row>
    <row r="120" spans="1:81">
      <c r="A120" s="149" t="s">
        <v>735</v>
      </c>
      <c r="B120" s="228" t="s">
        <v>520</v>
      </c>
      <c r="C120" s="77">
        <v>6020500.04</v>
      </c>
      <c r="D120" s="78"/>
      <c r="E120" s="79"/>
      <c r="F120" s="80"/>
      <c r="G120" s="80"/>
      <c r="H120" s="81"/>
      <c r="I120" s="258">
        <v>466020500.04000002</v>
      </c>
      <c r="J120" s="228">
        <v>2.2999999999999998</v>
      </c>
      <c r="K120" s="398">
        <v>229.99999999999997</v>
      </c>
      <c r="L120" s="78">
        <v>2.33</v>
      </c>
      <c r="M120" s="82">
        <v>233</v>
      </c>
      <c r="N120" s="239">
        <v>6020500.04</v>
      </c>
      <c r="O120" s="227">
        <v>1</v>
      </c>
      <c r="P120" s="404">
        <v>7128</v>
      </c>
      <c r="Q120" s="80">
        <v>7078</v>
      </c>
      <c r="R120" s="410">
        <v>7078</v>
      </c>
      <c r="S120" s="80">
        <v>6957</v>
      </c>
      <c r="T120" s="415">
        <v>6948</v>
      </c>
      <c r="U120" s="229">
        <v>50</v>
      </c>
      <c r="V120" s="421">
        <v>7.0641424131110487E-3</v>
      </c>
      <c r="W120" s="83">
        <v>130</v>
      </c>
      <c r="X120" s="427">
        <v>1.8710420264824411E-2</v>
      </c>
      <c r="Y120" s="435">
        <v>3104.3</v>
      </c>
      <c r="Z120" s="227">
        <v>3041.8</v>
      </c>
      <c r="AA120" s="239">
        <v>6020500.04</v>
      </c>
      <c r="AB120" s="227">
        <v>1</v>
      </c>
      <c r="AC120" s="442">
        <v>2950</v>
      </c>
      <c r="AD120" s="239">
        <v>2932</v>
      </c>
      <c r="AE120" s="410">
        <v>2932</v>
      </c>
      <c r="AF120" s="452">
        <v>2915</v>
      </c>
      <c r="AG120" s="229">
        <v>18</v>
      </c>
      <c r="AH120" s="421">
        <v>6.1391541609822648E-3</v>
      </c>
      <c r="AI120" s="80">
        <v>17</v>
      </c>
      <c r="AJ120" s="231">
        <v>5.8319039451114919E-3</v>
      </c>
      <c r="AK120" s="442">
        <v>2770</v>
      </c>
      <c r="AL120" s="239">
        <v>2752</v>
      </c>
      <c r="AM120" s="410">
        <v>2752</v>
      </c>
      <c r="AN120" s="464">
        <v>2832</v>
      </c>
      <c r="AO120" s="232">
        <v>18</v>
      </c>
      <c r="AP120" s="421">
        <v>6.540697674418605E-3</v>
      </c>
      <c r="AQ120" s="83">
        <v>-80</v>
      </c>
      <c r="AR120" s="427">
        <v>-2.8248587570621469E-2</v>
      </c>
      <c r="AS120" s="233">
        <v>12.043478260869566</v>
      </c>
      <c r="AT120" s="85">
        <v>11.811158798283262</v>
      </c>
      <c r="AU120" s="404">
        <v>2355</v>
      </c>
      <c r="AV120" s="228">
        <v>1695</v>
      </c>
      <c r="AW120" s="228">
        <v>260</v>
      </c>
      <c r="AX120" s="83">
        <v>1955</v>
      </c>
      <c r="AY120" s="84">
        <v>0.83014861995753719</v>
      </c>
      <c r="AZ120" s="86">
        <v>0.98945008338204676</v>
      </c>
      <c r="BA120" s="228">
        <v>280</v>
      </c>
      <c r="BB120" s="84">
        <v>0.11889596602972399</v>
      </c>
      <c r="BC120" s="86">
        <v>1.4154281670205235</v>
      </c>
      <c r="BD120" s="228">
        <v>75</v>
      </c>
      <c r="BE120" s="228">
        <v>10</v>
      </c>
      <c r="BF120" s="83">
        <v>85</v>
      </c>
      <c r="BG120" s="84">
        <v>3.6093418259023353E-2</v>
      </c>
      <c r="BH120" s="86">
        <v>0.63210890120881535</v>
      </c>
      <c r="BI120" s="234">
        <v>30</v>
      </c>
      <c r="BJ120" s="88" t="s">
        <v>7</v>
      </c>
      <c r="BK120" s="76" t="s">
        <v>7</v>
      </c>
      <c r="BL120" s="216" t="s">
        <v>7</v>
      </c>
      <c r="BN120" s="140"/>
      <c r="BO120">
        <v>3120</v>
      </c>
      <c r="BP120">
        <v>2095</v>
      </c>
      <c r="BQ120">
        <v>230</v>
      </c>
      <c r="BR120">
        <v>2325</v>
      </c>
      <c r="BS120" s="242">
        <v>0.74519230769230771</v>
      </c>
      <c r="BT120" s="2">
        <v>0.9418102706560989</v>
      </c>
      <c r="BU120">
        <v>630</v>
      </c>
      <c r="BV120" s="242">
        <v>0.20192307692307693</v>
      </c>
      <c r="BW120" s="2">
        <v>1.4844774554529523</v>
      </c>
      <c r="BX120">
        <v>105</v>
      </c>
      <c r="BY120">
        <v>45</v>
      </c>
      <c r="BZ120">
        <v>150</v>
      </c>
      <c r="CA120" s="242">
        <v>4.807692307692308E-2</v>
      </c>
      <c r="CB120" s="2">
        <v>0.76939080251769298</v>
      </c>
      <c r="CC120">
        <v>15</v>
      </c>
    </row>
    <row r="121" spans="1:81">
      <c r="A121" s="149" t="s">
        <v>48</v>
      </c>
      <c r="B121" s="228" t="s">
        <v>521</v>
      </c>
      <c r="C121" s="77">
        <v>6020500.0700000003</v>
      </c>
      <c r="D121" s="78"/>
      <c r="E121" s="79"/>
      <c r="F121" s="80"/>
      <c r="G121" s="80"/>
      <c r="H121" s="81"/>
      <c r="I121" s="258">
        <v>466020500.06999999</v>
      </c>
      <c r="J121" s="228">
        <v>1.62</v>
      </c>
      <c r="K121" s="398">
        <v>162</v>
      </c>
      <c r="L121" s="78">
        <v>1.61</v>
      </c>
      <c r="M121" s="82">
        <v>161</v>
      </c>
      <c r="N121" s="239">
        <v>6020500.0700000003</v>
      </c>
      <c r="O121" s="227">
        <v>1</v>
      </c>
      <c r="P121" s="404">
        <v>4567</v>
      </c>
      <c r="Q121" s="80">
        <v>4386</v>
      </c>
      <c r="R121" s="410">
        <v>4386</v>
      </c>
      <c r="S121" s="80">
        <v>4524</v>
      </c>
      <c r="T121" s="415">
        <v>4735</v>
      </c>
      <c r="U121" s="229">
        <v>181</v>
      </c>
      <c r="V121" s="421">
        <v>4.126766985864113E-2</v>
      </c>
      <c r="W121" s="83">
        <v>-349</v>
      </c>
      <c r="X121" s="427">
        <v>-7.3706441393875402E-2</v>
      </c>
      <c r="Y121" s="435">
        <v>2811.7</v>
      </c>
      <c r="Z121" s="227">
        <v>2724.2</v>
      </c>
      <c r="AA121" s="239">
        <v>6020500.0999999996</v>
      </c>
      <c r="AB121" s="227">
        <v>1</v>
      </c>
      <c r="AC121" s="442">
        <v>1577</v>
      </c>
      <c r="AD121" s="239">
        <v>1460</v>
      </c>
      <c r="AE121" s="410">
        <v>1460</v>
      </c>
      <c r="AF121" s="452">
        <v>1462</v>
      </c>
      <c r="AG121" s="229">
        <v>117</v>
      </c>
      <c r="AH121" s="421">
        <v>8.0136986301369867E-2</v>
      </c>
      <c r="AI121" s="80">
        <v>-2</v>
      </c>
      <c r="AJ121" s="231">
        <v>-1.3679890560875513E-3</v>
      </c>
      <c r="AK121" s="442">
        <v>1552</v>
      </c>
      <c r="AL121" s="239">
        <v>1447</v>
      </c>
      <c r="AM121" s="410">
        <v>1447</v>
      </c>
      <c r="AN121" s="464">
        <v>1461</v>
      </c>
      <c r="AO121" s="232">
        <v>105</v>
      </c>
      <c r="AP121" s="421">
        <v>7.2563925362819623E-2</v>
      </c>
      <c r="AQ121" s="83">
        <v>-14</v>
      </c>
      <c r="AR121" s="427">
        <v>-9.5824777549623538E-3</v>
      </c>
      <c r="AS121" s="233">
        <v>9.5802469135802468</v>
      </c>
      <c r="AT121" s="85">
        <v>8.987577639751553</v>
      </c>
      <c r="AU121" s="404">
        <v>1855</v>
      </c>
      <c r="AV121" s="228">
        <v>1490</v>
      </c>
      <c r="AW121" s="228">
        <v>115</v>
      </c>
      <c r="AX121" s="83">
        <v>1605</v>
      </c>
      <c r="AY121" s="84">
        <v>0.86522911051212936</v>
      </c>
      <c r="AZ121" s="86">
        <v>1.0312623486437775</v>
      </c>
      <c r="BA121" s="228">
        <v>115</v>
      </c>
      <c r="BB121" s="84">
        <v>6.1994609164420483E-2</v>
      </c>
      <c r="BC121" s="86">
        <v>0.73803106148119624</v>
      </c>
      <c r="BD121" s="228">
        <v>70</v>
      </c>
      <c r="BE121" s="228">
        <v>15</v>
      </c>
      <c r="BF121" s="83">
        <v>85</v>
      </c>
      <c r="BG121" s="84">
        <v>4.5822102425876012E-2</v>
      </c>
      <c r="BH121" s="86">
        <v>0.80248865894704047</v>
      </c>
      <c r="BI121" s="234">
        <v>40</v>
      </c>
      <c r="BJ121" s="88" t="s">
        <v>7</v>
      </c>
      <c r="BK121" s="76" t="s">
        <v>7</v>
      </c>
      <c r="BL121" s="216" t="s">
        <v>7</v>
      </c>
      <c r="BN121" s="140" t="s">
        <v>65</v>
      </c>
      <c r="BO121">
        <v>2370</v>
      </c>
      <c r="BP121">
        <v>1895</v>
      </c>
      <c r="BQ121">
        <v>150</v>
      </c>
      <c r="BR121">
        <v>2045</v>
      </c>
      <c r="BS121" s="242">
        <v>0.8628691983122363</v>
      </c>
      <c r="BT121" s="2">
        <v>1.0905360466211467</v>
      </c>
      <c r="BU121">
        <v>245</v>
      </c>
      <c r="BV121" s="242">
        <v>0.10337552742616034</v>
      </c>
      <c r="BW121" s="2">
        <v>0.75998564526705292</v>
      </c>
      <c r="BX121">
        <v>35</v>
      </c>
      <c r="BY121">
        <v>10</v>
      </c>
      <c r="BZ121">
        <v>45</v>
      </c>
      <c r="CA121" s="242">
        <v>1.8987341772151899E-2</v>
      </c>
      <c r="CB121" s="2">
        <v>0.30386067137407619</v>
      </c>
      <c r="CC121">
        <v>35</v>
      </c>
    </row>
    <row r="122" spans="1:81">
      <c r="A122" s="149" t="s">
        <v>736</v>
      </c>
      <c r="B122" s="228" t="s">
        <v>522</v>
      </c>
      <c r="C122" s="77">
        <v>6020500.0800000001</v>
      </c>
      <c r="D122" s="87">
        <v>6020500.0499999998</v>
      </c>
      <c r="E122" s="88">
        <v>0.58424947699999996</v>
      </c>
      <c r="F122" s="80">
        <v>7564</v>
      </c>
      <c r="G122" s="80">
        <v>2310</v>
      </c>
      <c r="H122" s="81">
        <v>2288</v>
      </c>
      <c r="I122" s="258"/>
      <c r="J122" s="228">
        <v>1.67</v>
      </c>
      <c r="K122" s="398">
        <v>167</v>
      </c>
      <c r="L122" s="78">
        <v>1.69</v>
      </c>
      <c r="M122" s="82">
        <v>169</v>
      </c>
      <c r="N122" s="239">
        <v>6020500.0800000001</v>
      </c>
      <c r="O122" s="227">
        <v>1</v>
      </c>
      <c r="P122" s="404">
        <v>4504</v>
      </c>
      <c r="Q122" s="80">
        <v>4678</v>
      </c>
      <c r="R122" s="410">
        <v>4678</v>
      </c>
      <c r="S122" s="80">
        <v>4700</v>
      </c>
      <c r="T122" s="415">
        <v>4419.263044028</v>
      </c>
      <c r="U122" s="229">
        <v>-174</v>
      </c>
      <c r="V122" s="421">
        <v>-3.7195382642154766E-2</v>
      </c>
      <c r="W122" s="83">
        <v>258.73695597200003</v>
      </c>
      <c r="X122" s="427">
        <v>5.8547534598929543E-2</v>
      </c>
      <c r="Y122" s="435">
        <v>2697.7</v>
      </c>
      <c r="Z122" s="227">
        <v>2766.9</v>
      </c>
      <c r="AA122" s="239">
        <v>6020500.1100000003</v>
      </c>
      <c r="AB122" s="227">
        <v>1</v>
      </c>
      <c r="AC122" s="442">
        <v>1498</v>
      </c>
      <c r="AD122" s="239">
        <v>1490</v>
      </c>
      <c r="AE122" s="410">
        <v>1490</v>
      </c>
      <c r="AF122" s="456">
        <v>1349.6162918699999</v>
      </c>
      <c r="AG122" s="229">
        <v>8</v>
      </c>
      <c r="AH122" s="421">
        <v>5.3691275167785232E-3</v>
      </c>
      <c r="AI122" s="80">
        <v>140.38370813000006</v>
      </c>
      <c r="AJ122" s="231">
        <v>0.10401749665861498</v>
      </c>
      <c r="AK122" s="442">
        <v>1482</v>
      </c>
      <c r="AL122" s="239">
        <v>1480</v>
      </c>
      <c r="AM122" s="410">
        <v>1480</v>
      </c>
      <c r="AN122" s="467">
        <v>1336.762803376</v>
      </c>
      <c r="AO122" s="232">
        <v>2</v>
      </c>
      <c r="AP122" s="421">
        <v>1.3513513513513514E-3</v>
      </c>
      <c r="AQ122" s="83">
        <v>143.23719662400003</v>
      </c>
      <c r="AR122" s="427">
        <v>0.10715229078955063</v>
      </c>
      <c r="AS122" s="233">
        <v>8.8742514970059876</v>
      </c>
      <c r="AT122" s="85">
        <v>8.7573964497041423</v>
      </c>
      <c r="AU122" s="404">
        <v>1960</v>
      </c>
      <c r="AV122" s="228">
        <v>1650</v>
      </c>
      <c r="AW122" s="228">
        <v>145</v>
      </c>
      <c r="AX122" s="83">
        <v>1795</v>
      </c>
      <c r="AY122" s="84">
        <v>0.91581632653061229</v>
      </c>
      <c r="AZ122" s="86">
        <v>1.0915570042081195</v>
      </c>
      <c r="BA122" s="228">
        <v>70</v>
      </c>
      <c r="BB122" s="84">
        <v>3.5714285714285712E-2</v>
      </c>
      <c r="BC122" s="86">
        <v>0.42517006802721086</v>
      </c>
      <c r="BD122" s="228">
        <v>50</v>
      </c>
      <c r="BE122" s="228">
        <v>15</v>
      </c>
      <c r="BF122" s="83">
        <v>65</v>
      </c>
      <c r="BG122" s="84">
        <v>3.3163265306122451E-2</v>
      </c>
      <c r="BH122" s="86">
        <v>0.58079273741020054</v>
      </c>
      <c r="BI122" s="234">
        <v>35</v>
      </c>
      <c r="BJ122" s="88" t="s">
        <v>7</v>
      </c>
      <c r="BK122" s="76" t="s">
        <v>7</v>
      </c>
      <c r="BL122" s="216" t="s">
        <v>7</v>
      </c>
      <c r="BN122" s="140" t="s">
        <v>42</v>
      </c>
      <c r="BO122">
        <v>2620</v>
      </c>
      <c r="BP122">
        <v>2195</v>
      </c>
      <c r="BQ122">
        <v>185</v>
      </c>
      <c r="BR122">
        <v>2380</v>
      </c>
      <c r="BS122" s="242">
        <v>0.90839694656488545</v>
      </c>
      <c r="BT122" s="2">
        <v>1.1480762284796728</v>
      </c>
      <c r="BU122">
        <v>145</v>
      </c>
      <c r="BV122" s="242">
        <v>5.5343511450381681E-2</v>
      </c>
      <c r="BW122" s="2">
        <v>0.40686877550400802</v>
      </c>
      <c r="BX122">
        <v>45</v>
      </c>
      <c r="BY122">
        <v>25</v>
      </c>
      <c r="BZ122">
        <v>70</v>
      </c>
      <c r="CA122" s="242">
        <v>2.6717557251908396E-2</v>
      </c>
      <c r="CB122" s="2">
        <v>0.42756985055945068</v>
      </c>
      <c r="CC122">
        <v>30</v>
      </c>
    </row>
    <row r="123" spans="1:81">
      <c r="A123" s="149" t="s">
        <v>737</v>
      </c>
      <c r="B123" s="228" t="s">
        <v>523</v>
      </c>
      <c r="C123" s="77">
        <v>6020500.0899999999</v>
      </c>
      <c r="D123" s="87">
        <v>6020500.0499999998</v>
      </c>
      <c r="E123" s="88">
        <v>0.41575052299999998</v>
      </c>
      <c r="F123" s="80">
        <v>7564</v>
      </c>
      <c r="G123" s="80">
        <v>2310</v>
      </c>
      <c r="H123" s="81">
        <v>2288</v>
      </c>
      <c r="I123" s="258"/>
      <c r="J123" s="228">
        <v>1.51</v>
      </c>
      <c r="K123" s="398">
        <v>151</v>
      </c>
      <c r="L123" s="78">
        <v>1.53</v>
      </c>
      <c r="M123" s="82">
        <v>153</v>
      </c>
      <c r="N123" s="239">
        <v>6020500.0899999999</v>
      </c>
      <c r="O123" s="227">
        <v>1</v>
      </c>
      <c r="P123" s="404">
        <v>2795</v>
      </c>
      <c r="Q123" s="80">
        <v>3016</v>
      </c>
      <c r="R123" s="410">
        <v>3016</v>
      </c>
      <c r="S123" s="80">
        <v>3167</v>
      </c>
      <c r="T123" s="415">
        <v>3144.736955972</v>
      </c>
      <c r="U123" s="229">
        <v>-221</v>
      </c>
      <c r="V123" s="421">
        <v>-7.3275862068965511E-2</v>
      </c>
      <c r="W123" s="83">
        <v>-128.73695597200003</v>
      </c>
      <c r="X123" s="427">
        <v>-4.0937273220109122E-2</v>
      </c>
      <c r="Y123" s="435">
        <v>1847.7</v>
      </c>
      <c r="Z123" s="227">
        <v>1973.4</v>
      </c>
      <c r="AA123" s="239">
        <v>6020500.1200000001</v>
      </c>
      <c r="AB123" s="227">
        <v>1</v>
      </c>
      <c r="AC123" s="442">
        <v>985</v>
      </c>
      <c r="AD123" s="239">
        <v>988</v>
      </c>
      <c r="AE123" s="410">
        <v>988</v>
      </c>
      <c r="AF123" s="456">
        <v>960.38370812999995</v>
      </c>
      <c r="AG123" s="229">
        <v>-3</v>
      </c>
      <c r="AH123" s="421">
        <v>-3.0364372469635628E-3</v>
      </c>
      <c r="AI123" s="80">
        <v>27.616291870000055</v>
      </c>
      <c r="AJ123" s="231">
        <v>2.8755477249580587E-2</v>
      </c>
      <c r="AK123" s="442">
        <v>975</v>
      </c>
      <c r="AL123" s="239">
        <v>986</v>
      </c>
      <c r="AM123" s="410">
        <v>986</v>
      </c>
      <c r="AN123" s="467">
        <v>951.23719662399992</v>
      </c>
      <c r="AO123" s="232">
        <v>-11</v>
      </c>
      <c r="AP123" s="421">
        <v>-1.1156186612576065E-2</v>
      </c>
      <c r="AQ123" s="83">
        <v>34.762803376000079</v>
      </c>
      <c r="AR123" s="427">
        <v>3.654483182467573E-2</v>
      </c>
      <c r="AS123" s="233">
        <v>6.4569536423841063</v>
      </c>
      <c r="AT123" s="85">
        <v>6.4444444444444446</v>
      </c>
      <c r="AU123" s="404">
        <v>1010</v>
      </c>
      <c r="AV123" s="228">
        <v>895</v>
      </c>
      <c r="AW123" s="228">
        <v>45</v>
      </c>
      <c r="AX123" s="83">
        <v>940</v>
      </c>
      <c r="AY123" s="84">
        <v>0.93069306930693074</v>
      </c>
      <c r="AZ123" s="86">
        <v>1.1092885212239938</v>
      </c>
      <c r="BA123" s="228">
        <v>35</v>
      </c>
      <c r="BB123" s="84">
        <v>3.4653465346534656E-2</v>
      </c>
      <c r="BC123" s="86">
        <v>0.41254125412541254</v>
      </c>
      <c r="BD123" s="228">
        <v>0</v>
      </c>
      <c r="BE123" s="228">
        <v>0</v>
      </c>
      <c r="BF123" s="83">
        <v>0</v>
      </c>
      <c r="BG123" s="84">
        <v>0</v>
      </c>
      <c r="BH123" s="86">
        <v>0</v>
      </c>
      <c r="BI123" s="234">
        <v>25</v>
      </c>
      <c r="BJ123" s="88" t="s">
        <v>7</v>
      </c>
      <c r="BK123" s="76" t="s">
        <v>7</v>
      </c>
      <c r="BL123" s="216" t="s">
        <v>7</v>
      </c>
      <c r="BN123" s="140" t="s">
        <v>42</v>
      </c>
      <c r="BO123">
        <v>1540</v>
      </c>
      <c r="BP123">
        <v>1290</v>
      </c>
      <c r="BQ123">
        <v>90</v>
      </c>
      <c r="BR123">
        <v>1380</v>
      </c>
      <c r="BS123" s="242">
        <v>0.89610389610389607</v>
      </c>
      <c r="BT123" s="2">
        <v>1.132539673603379</v>
      </c>
      <c r="BU123">
        <v>110</v>
      </c>
      <c r="BV123" s="242">
        <v>7.1428571428571425E-2</v>
      </c>
      <c r="BW123" s="2">
        <v>0.52512127675886744</v>
      </c>
      <c r="BX123">
        <v>20</v>
      </c>
      <c r="BY123">
        <v>15</v>
      </c>
      <c r="BZ123">
        <v>35</v>
      </c>
      <c r="CA123" s="242">
        <v>2.2727272727272728E-2</v>
      </c>
      <c r="CB123" s="2">
        <v>0.36371201573563666</v>
      </c>
      <c r="CC123">
        <v>15</v>
      </c>
    </row>
    <row r="124" spans="1:81">
      <c r="A124" s="149" t="s">
        <v>738</v>
      </c>
      <c r="B124" s="228" t="s">
        <v>524</v>
      </c>
      <c r="C124" s="77">
        <v>6020500.0599999996</v>
      </c>
      <c r="D124" s="78"/>
      <c r="E124" s="79"/>
      <c r="F124" s="80"/>
      <c r="G124" s="80"/>
      <c r="H124" s="81"/>
      <c r="I124" s="258">
        <v>466020500.06</v>
      </c>
      <c r="J124" s="228">
        <v>1.89</v>
      </c>
      <c r="K124" s="398">
        <v>189</v>
      </c>
      <c r="L124" s="78">
        <v>16.41</v>
      </c>
      <c r="M124" s="82">
        <v>1641</v>
      </c>
      <c r="N124" s="239">
        <v>6020500.0999999996</v>
      </c>
      <c r="O124" s="227">
        <v>0.30027432999999998</v>
      </c>
      <c r="P124" s="404">
        <v>6208</v>
      </c>
      <c r="Q124" s="80">
        <v>20465</v>
      </c>
      <c r="R124" s="410">
        <v>6145.11416345</v>
      </c>
      <c r="S124" s="80">
        <v>8733</v>
      </c>
      <c r="T124" s="415">
        <v>4602</v>
      </c>
      <c r="U124" s="229">
        <v>62.885836550000022</v>
      </c>
      <c r="V124" s="421">
        <v>1.0233469204532166E-2</v>
      </c>
      <c r="W124" s="83">
        <v>15863</v>
      </c>
      <c r="X124" s="427">
        <v>3.4469795740982181</v>
      </c>
      <c r="Y124" s="435">
        <v>3290.1</v>
      </c>
      <c r="Z124" s="227">
        <v>1247</v>
      </c>
      <c r="AA124" s="239">
        <v>6020500.1299999999</v>
      </c>
      <c r="AB124" s="227">
        <v>0.31984111999999998</v>
      </c>
      <c r="AC124" s="442">
        <v>2216</v>
      </c>
      <c r="AD124" s="239">
        <v>6872</v>
      </c>
      <c r="AE124" s="410">
        <v>2197.9481766399999</v>
      </c>
      <c r="AF124" s="452">
        <v>1464</v>
      </c>
      <c r="AG124" s="229">
        <v>18.051823360000071</v>
      </c>
      <c r="AH124" s="421">
        <v>8.2130341160253674E-3</v>
      </c>
      <c r="AI124" s="80">
        <v>5408</v>
      </c>
      <c r="AJ124" s="231">
        <v>3.6939890710382515</v>
      </c>
      <c r="AK124" s="442">
        <v>2123</v>
      </c>
      <c r="AL124" s="239">
        <v>6398</v>
      </c>
      <c r="AM124" s="410">
        <v>2046.3434857599998</v>
      </c>
      <c r="AN124" s="464">
        <v>1429</v>
      </c>
      <c r="AO124" s="232">
        <v>76.656514240000206</v>
      </c>
      <c r="AP124" s="421">
        <v>3.7460238114194418E-2</v>
      </c>
      <c r="AQ124" s="83">
        <v>4969</v>
      </c>
      <c r="AR124" s="427">
        <v>3.4772568229531142</v>
      </c>
      <c r="AS124" s="233">
        <v>11.232804232804233</v>
      </c>
      <c r="AT124" s="85">
        <v>3.8988421694088968</v>
      </c>
      <c r="AU124" s="404">
        <v>2255</v>
      </c>
      <c r="AV124" s="228">
        <v>1735</v>
      </c>
      <c r="AW124" s="228">
        <v>200</v>
      </c>
      <c r="AX124" s="83">
        <v>1935</v>
      </c>
      <c r="AY124" s="84">
        <v>0.85809312638580926</v>
      </c>
      <c r="AZ124" s="86">
        <v>1.0227570040355296</v>
      </c>
      <c r="BA124" s="228">
        <v>160</v>
      </c>
      <c r="BB124" s="84">
        <v>7.0953436807095344E-2</v>
      </c>
      <c r="BC124" s="86">
        <v>0.84468377151303975</v>
      </c>
      <c r="BD124" s="228">
        <v>95</v>
      </c>
      <c r="BE124" s="228">
        <v>10</v>
      </c>
      <c r="BF124" s="83">
        <v>105</v>
      </c>
      <c r="BG124" s="84">
        <v>4.6563192904656318E-2</v>
      </c>
      <c r="BH124" s="86">
        <v>0.81546747643881468</v>
      </c>
      <c r="BI124" s="234">
        <v>55</v>
      </c>
      <c r="BJ124" s="88" t="s">
        <v>7</v>
      </c>
      <c r="BK124" s="76" t="s">
        <v>7</v>
      </c>
      <c r="BL124" s="216" t="s">
        <v>7</v>
      </c>
      <c r="BM124" t="s">
        <v>597</v>
      </c>
      <c r="BN124" s="140" t="s">
        <v>57</v>
      </c>
      <c r="BO124">
        <v>9825</v>
      </c>
      <c r="BP124">
        <v>7825</v>
      </c>
      <c r="BQ124">
        <v>920</v>
      </c>
      <c r="BR124">
        <v>8745</v>
      </c>
      <c r="BS124" s="242">
        <v>0.89007633587786261</v>
      </c>
      <c r="BT124" s="2">
        <v>1.1249217499220996</v>
      </c>
      <c r="BU124">
        <v>805</v>
      </c>
      <c r="BV124" s="242">
        <v>8.1933842239185747E-2</v>
      </c>
      <c r="BW124" s="2">
        <v>0.60235285384961179</v>
      </c>
      <c r="BX124">
        <v>135</v>
      </c>
      <c r="BY124">
        <v>65</v>
      </c>
      <c r="BZ124">
        <v>200</v>
      </c>
      <c r="CA124" s="242">
        <v>2.0356234096692113E-2</v>
      </c>
      <c r="CB124" s="2">
        <v>0.32576750518815295</v>
      </c>
      <c r="CC124">
        <v>75</v>
      </c>
    </row>
    <row r="125" spans="1:81">
      <c r="A125" s="149" t="s">
        <v>739</v>
      </c>
      <c r="B125" s="228" t="s">
        <v>525</v>
      </c>
      <c r="C125" s="77"/>
      <c r="D125" s="78"/>
      <c r="E125" s="79"/>
      <c r="F125" s="80"/>
      <c r="G125" s="80"/>
      <c r="H125" s="81"/>
      <c r="I125" s="258"/>
      <c r="J125" s="228">
        <v>3.8</v>
      </c>
      <c r="K125" s="398">
        <v>380</v>
      </c>
      <c r="L125" s="78"/>
      <c r="M125" s="82"/>
      <c r="N125" s="239">
        <v>6020500.1100000003</v>
      </c>
      <c r="O125" s="227">
        <v>0.31590200000000002</v>
      </c>
      <c r="P125" s="404">
        <v>6893</v>
      </c>
      <c r="Q125" s="80"/>
      <c r="R125" s="410">
        <v>6464.9344300000002</v>
      </c>
      <c r="S125" s="80"/>
      <c r="T125" s="415"/>
      <c r="U125" s="229">
        <v>428.06556999999975</v>
      </c>
      <c r="V125" s="421">
        <v>6.621344340533393E-2</v>
      </c>
      <c r="W125" s="83"/>
      <c r="X125" s="427"/>
      <c r="Y125" s="435">
        <v>1815.5</v>
      </c>
      <c r="Z125" s="227"/>
      <c r="AA125" s="239">
        <v>6020500.0700000003</v>
      </c>
      <c r="AB125" s="227">
        <v>0.32462090999999998</v>
      </c>
      <c r="AC125" s="442">
        <v>2521</v>
      </c>
      <c r="AD125" s="239"/>
      <c r="AE125" s="410">
        <v>2230.7948935199997</v>
      </c>
      <c r="AF125" s="452"/>
      <c r="AG125" s="229">
        <v>290.20510648000027</v>
      </c>
      <c r="AH125" s="421">
        <v>0.13009044772470404</v>
      </c>
      <c r="AI125" s="80"/>
      <c r="AJ125" s="231"/>
      <c r="AK125" s="442">
        <v>2339</v>
      </c>
      <c r="AL125" s="239"/>
      <c r="AM125" s="410">
        <v>2076.92458218</v>
      </c>
      <c r="AN125" s="464"/>
      <c r="AO125" s="232">
        <v>262.07541781999998</v>
      </c>
      <c r="AP125" s="421">
        <v>0.12618436897930982</v>
      </c>
      <c r="AQ125" s="83"/>
      <c r="AR125" s="427"/>
      <c r="AS125" s="233">
        <v>6.155263157894737</v>
      </c>
      <c r="AT125" s="85"/>
      <c r="AU125" s="404">
        <v>2515</v>
      </c>
      <c r="AV125" s="228">
        <v>2140</v>
      </c>
      <c r="AW125" s="228">
        <v>175</v>
      </c>
      <c r="AX125" s="83">
        <v>2315</v>
      </c>
      <c r="AY125" s="84">
        <v>0.92047713717693835</v>
      </c>
      <c r="AZ125" s="86">
        <v>1.0971122016411661</v>
      </c>
      <c r="BA125" s="228">
        <v>100</v>
      </c>
      <c r="BB125" s="84">
        <v>3.9761431411530816E-2</v>
      </c>
      <c r="BC125" s="86">
        <v>0.47335037394679541</v>
      </c>
      <c r="BD125" s="228">
        <v>40</v>
      </c>
      <c r="BE125" s="228">
        <v>0</v>
      </c>
      <c r="BF125" s="83">
        <v>40</v>
      </c>
      <c r="BG125" s="84">
        <v>1.5904572564612324E-2</v>
      </c>
      <c r="BH125" s="86">
        <v>0.27853892407377101</v>
      </c>
      <c r="BI125" s="234">
        <v>60</v>
      </c>
      <c r="BJ125" s="88" t="s">
        <v>7</v>
      </c>
      <c r="BK125" s="76"/>
      <c r="BL125" s="216"/>
      <c r="BM125" t="s">
        <v>597</v>
      </c>
      <c r="BN125" s="140"/>
      <c r="BS125" s="242"/>
      <c r="BT125" s="2"/>
      <c r="BV125" s="242"/>
      <c r="BW125" s="2"/>
      <c r="CA125" s="242"/>
      <c r="CB125" s="2"/>
    </row>
    <row r="126" spans="1:81">
      <c r="A126" s="149" t="s">
        <v>604</v>
      </c>
      <c r="B126" s="228" t="s">
        <v>526</v>
      </c>
      <c r="C126" s="77"/>
      <c r="D126" s="78"/>
      <c r="E126" s="79"/>
      <c r="F126" s="80"/>
      <c r="G126" s="80"/>
      <c r="H126" s="81"/>
      <c r="I126" s="258"/>
      <c r="J126" s="228">
        <v>4.0199999999999996</v>
      </c>
      <c r="K126" s="398">
        <v>401.99999999999994</v>
      </c>
      <c r="L126" s="78"/>
      <c r="M126" s="82"/>
      <c r="N126" s="239">
        <v>6020500.1200000001</v>
      </c>
      <c r="O126" s="227">
        <v>0.23859364999999999</v>
      </c>
      <c r="P126" s="404">
        <v>7336</v>
      </c>
      <c r="Q126" s="80"/>
      <c r="R126" s="410">
        <v>4882.81904725</v>
      </c>
      <c r="S126" s="80"/>
      <c r="T126" s="415"/>
      <c r="U126" s="229">
        <v>2453.18095275</v>
      </c>
      <c r="V126" s="421">
        <v>0.50241078545223372</v>
      </c>
      <c r="W126" s="83"/>
      <c r="X126" s="427"/>
      <c r="Y126" s="435">
        <v>1826.4</v>
      </c>
      <c r="Z126" s="227"/>
      <c r="AA126" s="239">
        <v>6020500.0800000001</v>
      </c>
      <c r="AB126" s="227">
        <v>0.21238186000000001</v>
      </c>
      <c r="AC126" s="442">
        <v>2241</v>
      </c>
      <c r="AD126" s="239"/>
      <c r="AE126" s="410">
        <v>1459.4881419200001</v>
      </c>
      <c r="AF126" s="452"/>
      <c r="AG126" s="229">
        <v>781.51185807999991</v>
      </c>
      <c r="AH126" s="421">
        <v>0.53546982372319774</v>
      </c>
      <c r="AI126" s="80"/>
      <c r="AJ126" s="231"/>
      <c r="AK126" s="442">
        <v>2114</v>
      </c>
      <c r="AL126" s="239"/>
      <c r="AM126" s="410">
        <v>1358.8191402800001</v>
      </c>
      <c r="AN126" s="464"/>
      <c r="AO126" s="232">
        <v>755.18085971999994</v>
      </c>
      <c r="AP126" s="421">
        <v>0.55576260102163877</v>
      </c>
      <c r="AQ126" s="83"/>
      <c r="AR126" s="427"/>
      <c r="AS126" s="233">
        <v>5.2587064676616926</v>
      </c>
      <c r="AT126" s="85"/>
      <c r="AU126" s="404">
        <v>2925</v>
      </c>
      <c r="AV126" s="228">
        <v>2385</v>
      </c>
      <c r="AW126" s="228">
        <v>275</v>
      </c>
      <c r="AX126" s="83">
        <v>2660</v>
      </c>
      <c r="AY126" s="84">
        <v>0.90940170940170939</v>
      </c>
      <c r="AZ126" s="86">
        <v>1.0839114533989385</v>
      </c>
      <c r="BA126" s="228">
        <v>170</v>
      </c>
      <c r="BB126" s="84">
        <v>5.8119658119658121E-2</v>
      </c>
      <c r="BC126" s="86">
        <v>0.69190069190069192</v>
      </c>
      <c r="BD126" s="228">
        <v>20</v>
      </c>
      <c r="BE126" s="228">
        <v>10</v>
      </c>
      <c r="BF126" s="83">
        <v>30</v>
      </c>
      <c r="BG126" s="84">
        <v>1.0256410256410256E-2</v>
      </c>
      <c r="BH126" s="86">
        <v>0.17962189590911132</v>
      </c>
      <c r="BI126" s="234">
        <v>70</v>
      </c>
      <c r="BJ126" s="88" t="s">
        <v>7</v>
      </c>
      <c r="BK126" s="76"/>
      <c r="BL126" s="216"/>
      <c r="BM126" t="s">
        <v>597</v>
      </c>
      <c r="BN126" s="140"/>
      <c r="BS126" s="242"/>
      <c r="BT126" s="2"/>
      <c r="BV126" s="242"/>
      <c r="BW126" s="2"/>
      <c r="CA126" s="242"/>
      <c r="CB126" s="2"/>
    </row>
    <row r="127" spans="1:81">
      <c r="A127" s="149" t="s">
        <v>740</v>
      </c>
      <c r="B127" s="228" t="s">
        <v>527</v>
      </c>
      <c r="C127" s="77"/>
      <c r="D127" s="78"/>
      <c r="E127" s="79"/>
      <c r="F127" s="80"/>
      <c r="G127" s="80"/>
      <c r="H127" s="81"/>
      <c r="I127" s="258"/>
      <c r="J127" s="228">
        <v>6.7</v>
      </c>
      <c r="K127" s="398">
        <v>670</v>
      </c>
      <c r="L127" s="78"/>
      <c r="M127" s="82"/>
      <c r="N127" s="239">
        <v>6020500.1299999999</v>
      </c>
      <c r="O127" s="227">
        <v>0.14523003000000001</v>
      </c>
      <c r="P127" s="404">
        <v>11365</v>
      </c>
      <c r="Q127" s="80"/>
      <c r="R127" s="410">
        <v>2972.1325639500001</v>
      </c>
      <c r="S127" s="80"/>
      <c r="T127" s="415"/>
      <c r="U127" s="229">
        <v>8392.8674360500008</v>
      </c>
      <c r="V127" s="421">
        <v>2.823853665832381</v>
      </c>
      <c r="W127" s="83"/>
      <c r="X127" s="427"/>
      <c r="Y127" s="435">
        <v>1695.3</v>
      </c>
      <c r="Z127" s="227"/>
      <c r="AA127" s="239">
        <v>6020500.0899999999</v>
      </c>
      <c r="AB127" s="227">
        <v>0.14315611</v>
      </c>
      <c r="AC127" s="442">
        <v>3801</v>
      </c>
      <c r="AD127" s="239"/>
      <c r="AE127" s="410">
        <v>983.76878792000002</v>
      </c>
      <c r="AF127" s="452"/>
      <c r="AG127" s="229">
        <v>2817.2312120799998</v>
      </c>
      <c r="AH127" s="421">
        <v>2.8637127409139724</v>
      </c>
      <c r="AI127" s="80"/>
      <c r="AJ127" s="231"/>
      <c r="AK127" s="442">
        <v>3642</v>
      </c>
      <c r="AL127" s="239"/>
      <c r="AM127" s="410">
        <v>915.91279178000002</v>
      </c>
      <c r="AN127" s="464"/>
      <c r="AO127" s="232">
        <v>2726.0872082199999</v>
      </c>
      <c r="AP127" s="421">
        <v>2.9763611041200515</v>
      </c>
      <c r="AQ127" s="83"/>
      <c r="AR127" s="427"/>
      <c r="AS127" s="233">
        <v>5.4358208955223883</v>
      </c>
      <c r="AT127" s="85"/>
      <c r="AU127" s="404">
        <v>4485</v>
      </c>
      <c r="AV127" s="228">
        <v>3725</v>
      </c>
      <c r="AW127" s="228">
        <v>365</v>
      </c>
      <c r="AX127" s="83">
        <v>4090</v>
      </c>
      <c r="AY127" s="84">
        <v>0.91192865105908583</v>
      </c>
      <c r="AZ127" s="86">
        <v>1.0869233028117828</v>
      </c>
      <c r="BA127" s="228">
        <v>205</v>
      </c>
      <c r="BB127" s="84">
        <v>4.5707915273132664E-2</v>
      </c>
      <c r="BC127" s="86">
        <v>0.54414184848967451</v>
      </c>
      <c r="BD127" s="228">
        <v>55</v>
      </c>
      <c r="BE127" s="228">
        <v>0</v>
      </c>
      <c r="BF127" s="83">
        <v>55</v>
      </c>
      <c r="BG127" s="84">
        <v>1.2263099219620958E-2</v>
      </c>
      <c r="BH127" s="86">
        <v>0.21476531032611135</v>
      </c>
      <c r="BI127" s="234">
        <v>135</v>
      </c>
      <c r="BJ127" s="88" t="s">
        <v>7</v>
      </c>
      <c r="BK127" s="76"/>
      <c r="BL127" s="216"/>
      <c r="BM127" t="s">
        <v>597</v>
      </c>
      <c r="BN127" s="140"/>
      <c r="BS127" s="242"/>
      <c r="BT127" s="2"/>
      <c r="BV127" s="242"/>
      <c r="BW127" s="2"/>
      <c r="CA127" s="242"/>
      <c r="CB127" s="2"/>
    </row>
    <row r="128" spans="1:81">
      <c r="A128" s="150" t="s">
        <v>741</v>
      </c>
      <c r="B128" s="218" t="s">
        <v>528</v>
      </c>
      <c r="C128" s="90">
        <v>6020501.0099999998</v>
      </c>
      <c r="D128" s="91"/>
      <c r="E128" s="92"/>
      <c r="F128" s="93"/>
      <c r="G128" s="93"/>
      <c r="H128" s="94"/>
      <c r="I128" s="257">
        <v>466020501.00999999</v>
      </c>
      <c r="J128" s="218">
        <v>1.1299999999999999</v>
      </c>
      <c r="K128" s="399">
        <v>112.99999999999999</v>
      </c>
      <c r="L128" s="91">
        <v>1.1200000000000001</v>
      </c>
      <c r="M128" s="95">
        <v>112.00000000000001</v>
      </c>
      <c r="N128" s="249">
        <v>6020501.0099999998</v>
      </c>
      <c r="O128" s="217">
        <v>1</v>
      </c>
      <c r="P128" s="405">
        <v>4761</v>
      </c>
      <c r="Q128" s="93">
        <v>4277</v>
      </c>
      <c r="R128" s="411">
        <v>4277</v>
      </c>
      <c r="S128" s="93">
        <v>4094</v>
      </c>
      <c r="T128" s="416">
        <v>4018</v>
      </c>
      <c r="U128" s="219">
        <v>484</v>
      </c>
      <c r="V128" s="422">
        <v>0.11316343231236849</v>
      </c>
      <c r="W128" s="96">
        <v>259</v>
      </c>
      <c r="X128" s="428">
        <v>6.4459930313588848E-2</v>
      </c>
      <c r="Y128" s="438">
        <v>4206.6000000000004</v>
      </c>
      <c r="Z128" s="217">
        <v>3828</v>
      </c>
      <c r="AA128" s="249">
        <v>6020501.0099999998</v>
      </c>
      <c r="AB128" s="217">
        <v>1</v>
      </c>
      <c r="AC128" s="443">
        <v>2264</v>
      </c>
      <c r="AD128" s="249">
        <v>2141</v>
      </c>
      <c r="AE128" s="411">
        <v>2141</v>
      </c>
      <c r="AF128" s="455">
        <v>2135</v>
      </c>
      <c r="AG128" s="219">
        <v>123</v>
      </c>
      <c r="AH128" s="422">
        <v>5.7449789817842128E-2</v>
      </c>
      <c r="AI128" s="93">
        <v>6</v>
      </c>
      <c r="AJ128" s="221">
        <v>2.8103044496487119E-3</v>
      </c>
      <c r="AK128" s="443">
        <v>2115</v>
      </c>
      <c r="AL128" s="249">
        <v>2038</v>
      </c>
      <c r="AM128" s="411">
        <v>2038</v>
      </c>
      <c r="AN128" s="466">
        <v>2060</v>
      </c>
      <c r="AO128" s="222">
        <v>77</v>
      </c>
      <c r="AP128" s="422">
        <v>3.7782139352306184E-2</v>
      </c>
      <c r="AQ128" s="96">
        <v>-22</v>
      </c>
      <c r="AR128" s="428">
        <v>-1.0679611650485437E-2</v>
      </c>
      <c r="AS128" s="223">
        <v>18.716814159292039</v>
      </c>
      <c r="AT128" s="98">
        <v>18.196428571428569</v>
      </c>
      <c r="AU128" s="405">
        <v>1880</v>
      </c>
      <c r="AV128" s="218">
        <v>950</v>
      </c>
      <c r="AW128" s="218">
        <v>105</v>
      </c>
      <c r="AX128" s="96">
        <v>1055</v>
      </c>
      <c r="AY128" s="97">
        <v>0.56117021276595747</v>
      </c>
      <c r="AZ128" s="99">
        <v>0.66885603428600415</v>
      </c>
      <c r="BA128" s="218">
        <v>690</v>
      </c>
      <c r="BB128" s="97">
        <v>0.36702127659574468</v>
      </c>
      <c r="BC128" s="99">
        <v>4.3693009118541033</v>
      </c>
      <c r="BD128" s="218">
        <v>75</v>
      </c>
      <c r="BE128" s="218">
        <v>15</v>
      </c>
      <c r="BF128" s="96">
        <v>90</v>
      </c>
      <c r="BG128" s="97">
        <v>4.7872340425531915E-2</v>
      </c>
      <c r="BH128" s="99">
        <v>0.83839475351194248</v>
      </c>
      <c r="BI128" s="224">
        <v>40</v>
      </c>
      <c r="BJ128" s="268" t="s">
        <v>6</v>
      </c>
      <c r="BK128" s="89" t="s">
        <v>6</v>
      </c>
      <c r="BL128" s="225" t="s">
        <v>5</v>
      </c>
      <c r="BN128" s="140" t="s">
        <v>97</v>
      </c>
      <c r="BO128">
        <v>1660</v>
      </c>
      <c r="BP128">
        <v>865</v>
      </c>
      <c r="BQ128">
        <v>80</v>
      </c>
      <c r="BR128">
        <v>945</v>
      </c>
      <c r="BS128" s="242">
        <v>0.56927710843373491</v>
      </c>
      <c r="BT128" s="2">
        <v>0.71948008861314716</v>
      </c>
      <c r="BU128">
        <v>540</v>
      </c>
      <c r="BV128" s="242">
        <v>0.3253012048192771</v>
      </c>
      <c r="BW128" s="2">
        <v>2.3915161760825527</v>
      </c>
      <c r="BX128">
        <v>125</v>
      </c>
      <c r="BY128">
        <v>25</v>
      </c>
      <c r="BZ128">
        <v>150</v>
      </c>
      <c r="CA128" s="242">
        <v>9.036144578313253E-2</v>
      </c>
      <c r="CB128" s="2">
        <v>1.4460839179850613</v>
      </c>
      <c r="CC128">
        <v>15</v>
      </c>
    </row>
    <row r="129" spans="1:81">
      <c r="A129" s="149" t="s">
        <v>742</v>
      </c>
      <c r="B129" s="228" t="s">
        <v>529</v>
      </c>
      <c r="C129" s="77">
        <v>6020501.0199999996</v>
      </c>
      <c r="D129" s="78"/>
      <c r="E129" s="79"/>
      <c r="F129" s="80"/>
      <c r="G129" s="80"/>
      <c r="H129" s="81"/>
      <c r="I129" s="258">
        <v>466020501.01999998</v>
      </c>
      <c r="J129" s="228">
        <v>5.58</v>
      </c>
      <c r="K129" s="398">
        <v>558</v>
      </c>
      <c r="L129" s="78">
        <v>5.63</v>
      </c>
      <c r="M129" s="82">
        <v>563</v>
      </c>
      <c r="N129" s="239">
        <v>6020501.0199999996</v>
      </c>
      <c r="O129" s="227">
        <v>1</v>
      </c>
      <c r="P129" s="404">
        <v>6304</v>
      </c>
      <c r="Q129" s="80">
        <v>5907</v>
      </c>
      <c r="R129" s="410">
        <v>5907</v>
      </c>
      <c r="S129" s="80">
        <v>5870</v>
      </c>
      <c r="T129" s="415">
        <v>5839</v>
      </c>
      <c r="U129" s="229">
        <v>397</v>
      </c>
      <c r="V129" s="421">
        <v>6.720839681733537E-2</v>
      </c>
      <c r="W129" s="83">
        <v>68</v>
      </c>
      <c r="X129" s="427">
        <v>1.1645829765370782E-2</v>
      </c>
      <c r="Y129" s="435">
        <v>1129.0999999999999</v>
      </c>
      <c r="Z129" s="227">
        <v>1049.7</v>
      </c>
      <c r="AA129" s="239">
        <v>6020501.0199999996</v>
      </c>
      <c r="AB129" s="227">
        <v>1</v>
      </c>
      <c r="AC129" s="442">
        <v>2327</v>
      </c>
      <c r="AD129" s="239">
        <v>2191</v>
      </c>
      <c r="AE129" s="410">
        <v>2191</v>
      </c>
      <c r="AF129" s="452">
        <v>2195</v>
      </c>
      <c r="AG129" s="229">
        <v>136</v>
      </c>
      <c r="AH129" s="421">
        <v>6.2072113190324053E-2</v>
      </c>
      <c r="AI129" s="80">
        <v>-4</v>
      </c>
      <c r="AJ129" s="231">
        <v>-1.8223234624145787E-3</v>
      </c>
      <c r="AK129" s="442">
        <v>2280</v>
      </c>
      <c r="AL129" s="239">
        <v>2153</v>
      </c>
      <c r="AM129" s="410">
        <v>2153</v>
      </c>
      <c r="AN129" s="464">
        <v>2169</v>
      </c>
      <c r="AO129" s="232">
        <v>127</v>
      </c>
      <c r="AP129" s="421">
        <v>5.8987459359033906E-2</v>
      </c>
      <c r="AQ129" s="83">
        <v>-16</v>
      </c>
      <c r="AR129" s="427">
        <v>-7.3766712770862147E-3</v>
      </c>
      <c r="AS129" s="233">
        <v>4.086021505376344</v>
      </c>
      <c r="AT129" s="85">
        <v>3.8241563055062167</v>
      </c>
      <c r="AU129" s="404">
        <v>2460</v>
      </c>
      <c r="AV129" s="228">
        <v>1825</v>
      </c>
      <c r="AW129" s="228">
        <v>235</v>
      </c>
      <c r="AX129" s="83">
        <v>2060</v>
      </c>
      <c r="AY129" s="84">
        <v>0.83739837398373984</v>
      </c>
      <c r="AZ129" s="86">
        <v>0.99809102977799746</v>
      </c>
      <c r="BA129" s="228">
        <v>245</v>
      </c>
      <c r="BB129" s="84">
        <v>9.959349593495935E-2</v>
      </c>
      <c r="BC129" s="86">
        <v>1.1856368563685635</v>
      </c>
      <c r="BD129" s="228">
        <v>75</v>
      </c>
      <c r="BE129" s="228">
        <v>35</v>
      </c>
      <c r="BF129" s="83">
        <v>110</v>
      </c>
      <c r="BG129" s="84">
        <v>4.4715447154471545E-2</v>
      </c>
      <c r="BH129" s="86">
        <v>0.78310765594521092</v>
      </c>
      <c r="BI129" s="234">
        <v>45</v>
      </c>
      <c r="BJ129" s="88" t="s">
        <v>7</v>
      </c>
      <c r="BK129" s="76" t="s">
        <v>7</v>
      </c>
      <c r="BL129" s="216" t="s">
        <v>7</v>
      </c>
      <c r="BN129" s="140"/>
      <c r="BO129">
        <v>3070</v>
      </c>
      <c r="BP129">
        <v>2215</v>
      </c>
      <c r="BQ129">
        <v>225</v>
      </c>
      <c r="BR129">
        <v>2440</v>
      </c>
      <c r="BS129" s="242">
        <v>0.7947882736156352</v>
      </c>
      <c r="BT129" s="2">
        <v>1.0044920638087282</v>
      </c>
      <c r="BU129">
        <v>460</v>
      </c>
      <c r="BV129" s="242">
        <v>0.14983713355048861</v>
      </c>
      <c r="BW129" s="2">
        <v>1.1015573362629012</v>
      </c>
      <c r="BX129">
        <v>100</v>
      </c>
      <c r="BY129">
        <v>55</v>
      </c>
      <c r="BZ129">
        <v>155</v>
      </c>
      <c r="CA129" s="242">
        <v>5.0488599348534204E-2</v>
      </c>
      <c r="CB129" s="2">
        <v>0.80798565059187033</v>
      </c>
      <c r="CC129">
        <v>15</v>
      </c>
    </row>
    <row r="130" spans="1:81">
      <c r="A130" s="148" t="s">
        <v>106</v>
      </c>
      <c r="B130" s="209" t="s">
        <v>530</v>
      </c>
      <c r="C130" s="66">
        <v>6020501.0300000003</v>
      </c>
      <c r="D130" s="67"/>
      <c r="E130" s="68"/>
      <c r="F130" s="69"/>
      <c r="G130" s="69"/>
      <c r="H130" s="70"/>
      <c r="I130" s="256">
        <v>466020501.02999997</v>
      </c>
      <c r="J130" s="209">
        <v>2.23</v>
      </c>
      <c r="K130" s="397">
        <v>223</v>
      </c>
      <c r="L130" s="67">
        <v>2.27</v>
      </c>
      <c r="M130" s="71">
        <v>227</v>
      </c>
      <c r="N130" s="247">
        <v>6020501.0300000003</v>
      </c>
      <c r="O130" s="208">
        <v>1</v>
      </c>
      <c r="P130" s="403">
        <v>7130</v>
      </c>
      <c r="Q130" s="69">
        <v>6405</v>
      </c>
      <c r="R130" s="409">
        <v>6405</v>
      </c>
      <c r="S130" s="69">
        <v>6123</v>
      </c>
      <c r="T130" s="414">
        <v>5787</v>
      </c>
      <c r="U130" s="210">
        <v>725</v>
      </c>
      <c r="V130" s="420">
        <v>0.1131928181108509</v>
      </c>
      <c r="W130" s="72">
        <v>618</v>
      </c>
      <c r="X130" s="426">
        <v>0.10679108346293416</v>
      </c>
      <c r="Y130" s="439">
        <v>3202</v>
      </c>
      <c r="Z130" s="208">
        <v>2826.9</v>
      </c>
      <c r="AA130" s="247">
        <v>6020501.0300000003</v>
      </c>
      <c r="AB130" s="208">
        <v>1</v>
      </c>
      <c r="AC130" s="441">
        <v>3513</v>
      </c>
      <c r="AD130" s="247">
        <v>3084</v>
      </c>
      <c r="AE130" s="409">
        <v>3084</v>
      </c>
      <c r="AF130" s="457">
        <v>3074</v>
      </c>
      <c r="AG130" s="210">
        <v>429</v>
      </c>
      <c r="AH130" s="420">
        <v>0.13910505836575876</v>
      </c>
      <c r="AI130" s="69">
        <v>10</v>
      </c>
      <c r="AJ130" s="212">
        <v>3.2530904359141183E-3</v>
      </c>
      <c r="AK130" s="441">
        <v>3227</v>
      </c>
      <c r="AL130" s="247">
        <v>2953</v>
      </c>
      <c r="AM130" s="409">
        <v>2953</v>
      </c>
      <c r="AN130" s="468">
        <v>2990</v>
      </c>
      <c r="AO130" s="213">
        <v>274</v>
      </c>
      <c r="AP130" s="420">
        <v>9.2786996274974595E-2</v>
      </c>
      <c r="AQ130" s="72">
        <v>-37</v>
      </c>
      <c r="AR130" s="426">
        <v>-1.2374581939799331E-2</v>
      </c>
      <c r="AS130" s="214">
        <v>14.47085201793722</v>
      </c>
      <c r="AT130" s="74">
        <v>13.008810572687224</v>
      </c>
      <c r="AU130" s="403">
        <v>3020</v>
      </c>
      <c r="AV130" s="209">
        <v>1825</v>
      </c>
      <c r="AW130" s="209">
        <v>155</v>
      </c>
      <c r="AX130" s="72">
        <v>1980</v>
      </c>
      <c r="AY130" s="73">
        <v>0.6556291390728477</v>
      </c>
      <c r="AZ130" s="75">
        <v>0.78144116695214272</v>
      </c>
      <c r="BA130" s="209">
        <v>725</v>
      </c>
      <c r="BB130" s="73">
        <v>0.24006622516556292</v>
      </c>
      <c r="BC130" s="75">
        <v>2.857931251970987</v>
      </c>
      <c r="BD130" s="209">
        <v>200</v>
      </c>
      <c r="BE130" s="209">
        <v>50</v>
      </c>
      <c r="BF130" s="72">
        <v>250</v>
      </c>
      <c r="BG130" s="73">
        <v>8.2781456953642391E-2</v>
      </c>
      <c r="BH130" s="75">
        <v>1.449762818802844</v>
      </c>
      <c r="BI130" s="215">
        <v>70</v>
      </c>
      <c r="BJ130" s="267" t="s">
        <v>5</v>
      </c>
      <c r="BK130" s="65" t="s">
        <v>5</v>
      </c>
      <c r="BL130" s="226" t="s">
        <v>6</v>
      </c>
      <c r="BM130" t="s">
        <v>384</v>
      </c>
      <c r="BN130" s="140" t="s">
        <v>99</v>
      </c>
      <c r="BO130" s="505">
        <v>2810</v>
      </c>
      <c r="BP130">
        <v>1620</v>
      </c>
      <c r="BQ130">
        <v>120</v>
      </c>
      <c r="BR130">
        <v>1740</v>
      </c>
      <c r="BS130" s="242">
        <v>0.61921708185053381</v>
      </c>
      <c r="BT130" s="506">
        <v>0.78259665516210608</v>
      </c>
      <c r="BU130">
        <v>735</v>
      </c>
      <c r="BV130" s="242">
        <v>0.26156583629893237</v>
      </c>
      <c r="BW130" s="506">
        <v>1.9229530027931481</v>
      </c>
      <c r="BX130">
        <v>240</v>
      </c>
      <c r="BY130">
        <v>80</v>
      </c>
      <c r="BZ130">
        <v>320</v>
      </c>
      <c r="CA130" s="242">
        <v>0.11387900355871886</v>
      </c>
      <c r="CB130" s="506">
        <v>1.8224431251095243</v>
      </c>
      <c r="CC130">
        <v>15</v>
      </c>
    </row>
    <row r="131" spans="1:81">
      <c r="A131" s="149" t="s">
        <v>743</v>
      </c>
      <c r="B131" s="228" t="s">
        <v>531</v>
      </c>
      <c r="C131" s="77">
        <v>6020502</v>
      </c>
      <c r="D131" s="78"/>
      <c r="E131" s="79"/>
      <c r="F131" s="80"/>
      <c r="G131" s="80"/>
      <c r="H131" s="81"/>
      <c r="I131" s="258">
        <v>466020502</v>
      </c>
      <c r="J131" s="228">
        <v>2.23</v>
      </c>
      <c r="K131" s="398">
        <v>223</v>
      </c>
      <c r="L131" s="78">
        <v>2.31</v>
      </c>
      <c r="M131" s="82">
        <v>231</v>
      </c>
      <c r="N131" s="239">
        <v>6020502</v>
      </c>
      <c r="O131" s="227">
        <v>1</v>
      </c>
      <c r="P131" s="404">
        <v>2277</v>
      </c>
      <c r="Q131" s="80">
        <v>2300</v>
      </c>
      <c r="R131" s="410">
        <v>2300</v>
      </c>
      <c r="S131" s="80">
        <v>2329</v>
      </c>
      <c r="T131" s="415">
        <v>2292</v>
      </c>
      <c r="U131" s="229">
        <v>-23</v>
      </c>
      <c r="V131" s="421">
        <v>-0.01</v>
      </c>
      <c r="W131" s="83">
        <v>8</v>
      </c>
      <c r="X131" s="427">
        <v>3.4904013961605585E-3</v>
      </c>
      <c r="Y131" s="435">
        <v>1022.2</v>
      </c>
      <c r="Z131" s="227">
        <v>997.3</v>
      </c>
      <c r="AA131" s="239">
        <v>6020502</v>
      </c>
      <c r="AB131" s="227">
        <v>1</v>
      </c>
      <c r="AC131" s="442">
        <v>941</v>
      </c>
      <c r="AD131" s="239">
        <v>920</v>
      </c>
      <c r="AE131" s="410">
        <v>920</v>
      </c>
      <c r="AF131" s="452">
        <v>919</v>
      </c>
      <c r="AG131" s="229">
        <v>21</v>
      </c>
      <c r="AH131" s="421">
        <v>2.2826086956521739E-2</v>
      </c>
      <c r="AI131" s="80">
        <v>1</v>
      </c>
      <c r="AJ131" s="231">
        <v>1.088139281828074E-3</v>
      </c>
      <c r="AK131" s="442">
        <v>906</v>
      </c>
      <c r="AL131" s="239">
        <v>898</v>
      </c>
      <c r="AM131" s="410">
        <v>898</v>
      </c>
      <c r="AN131" s="464">
        <v>905</v>
      </c>
      <c r="AO131" s="232">
        <v>8</v>
      </c>
      <c r="AP131" s="421">
        <v>8.9086859688195987E-3</v>
      </c>
      <c r="AQ131" s="83">
        <v>-7</v>
      </c>
      <c r="AR131" s="427">
        <v>-7.7348066298342545E-3</v>
      </c>
      <c r="AS131" s="233">
        <v>4.0627802690582957</v>
      </c>
      <c r="AT131" s="85">
        <v>3.8874458874458875</v>
      </c>
      <c r="AU131" s="404">
        <v>910</v>
      </c>
      <c r="AV131" s="228">
        <v>645</v>
      </c>
      <c r="AW131" s="228">
        <v>75</v>
      </c>
      <c r="AX131" s="83">
        <v>720</v>
      </c>
      <c r="AY131" s="84">
        <v>0.79120879120879117</v>
      </c>
      <c r="AZ131" s="86">
        <v>0.94303789178640196</v>
      </c>
      <c r="BA131" s="228">
        <v>105</v>
      </c>
      <c r="BB131" s="84">
        <v>0.11538461538461539</v>
      </c>
      <c r="BC131" s="86">
        <v>1.3736263736263736</v>
      </c>
      <c r="BD131" s="228">
        <v>50</v>
      </c>
      <c r="BE131" s="228">
        <v>10</v>
      </c>
      <c r="BF131" s="83">
        <v>60</v>
      </c>
      <c r="BG131" s="84">
        <v>6.5934065934065936E-2</v>
      </c>
      <c r="BH131" s="86">
        <v>1.1547121879871443</v>
      </c>
      <c r="BI131" s="234">
        <v>25</v>
      </c>
      <c r="BJ131" s="88" t="s">
        <v>7</v>
      </c>
      <c r="BK131" s="76" t="s">
        <v>7</v>
      </c>
      <c r="BL131" s="216" t="s">
        <v>7</v>
      </c>
      <c r="BN131" s="140"/>
      <c r="BO131">
        <v>1190</v>
      </c>
      <c r="BP131">
        <v>905</v>
      </c>
      <c r="BQ131">
        <v>55</v>
      </c>
      <c r="BR131">
        <v>960</v>
      </c>
      <c r="BS131" s="242">
        <v>0.80672268907563027</v>
      </c>
      <c r="BT131" s="2">
        <v>1.019575358333477</v>
      </c>
      <c r="BU131">
        <v>120</v>
      </c>
      <c r="BV131" s="242">
        <v>0.10084033613445378</v>
      </c>
      <c r="BW131" s="2">
        <v>0.74134768483604818</v>
      </c>
      <c r="BX131">
        <v>70</v>
      </c>
      <c r="BY131">
        <v>30</v>
      </c>
      <c r="BZ131">
        <v>100</v>
      </c>
      <c r="CA131" s="242">
        <v>8.4033613445378158E-2</v>
      </c>
      <c r="CB131" s="2">
        <v>1.3448175371737827</v>
      </c>
      <c r="CC131">
        <v>10</v>
      </c>
    </row>
    <row r="132" spans="1:81">
      <c r="A132" s="149" t="s">
        <v>744</v>
      </c>
      <c r="B132" s="228" t="s">
        <v>532</v>
      </c>
      <c r="C132" s="77">
        <v>6020503</v>
      </c>
      <c r="D132" s="78"/>
      <c r="E132" s="79"/>
      <c r="F132" s="80"/>
      <c r="G132" s="80"/>
      <c r="H132" s="81"/>
      <c r="I132" s="258">
        <v>466020503</v>
      </c>
      <c r="J132" s="228">
        <v>2.2400000000000002</v>
      </c>
      <c r="K132" s="398">
        <v>224.00000000000003</v>
      </c>
      <c r="L132" s="78">
        <v>2.29</v>
      </c>
      <c r="M132" s="82">
        <v>229</v>
      </c>
      <c r="N132" s="239">
        <v>6020503</v>
      </c>
      <c r="O132" s="227">
        <v>1</v>
      </c>
      <c r="P132" s="404">
        <v>3619</v>
      </c>
      <c r="Q132" s="80">
        <v>3784</v>
      </c>
      <c r="R132" s="410">
        <v>3784</v>
      </c>
      <c r="S132" s="80">
        <v>3757</v>
      </c>
      <c r="T132" s="415">
        <v>3659</v>
      </c>
      <c r="U132" s="229">
        <v>-165</v>
      </c>
      <c r="V132" s="421">
        <v>-4.3604651162790699E-2</v>
      </c>
      <c r="W132" s="83">
        <v>125</v>
      </c>
      <c r="X132" s="427">
        <v>3.4162339437004648E-2</v>
      </c>
      <c r="Y132" s="435">
        <v>1618.4</v>
      </c>
      <c r="Z132" s="227">
        <v>1651.4</v>
      </c>
      <c r="AA132" s="239">
        <v>6020503</v>
      </c>
      <c r="AB132" s="227">
        <v>1</v>
      </c>
      <c r="AC132" s="442">
        <v>1569</v>
      </c>
      <c r="AD132" s="239">
        <v>1474</v>
      </c>
      <c r="AE132" s="410">
        <v>1474</v>
      </c>
      <c r="AF132" s="452">
        <v>1485</v>
      </c>
      <c r="AG132" s="229">
        <v>95</v>
      </c>
      <c r="AH132" s="421">
        <v>6.445047489823609E-2</v>
      </c>
      <c r="AI132" s="80">
        <v>-11</v>
      </c>
      <c r="AJ132" s="231">
        <v>-7.4074074074074077E-3</v>
      </c>
      <c r="AK132" s="442">
        <v>1516</v>
      </c>
      <c r="AL132" s="239">
        <v>1444</v>
      </c>
      <c r="AM132" s="410">
        <v>1444</v>
      </c>
      <c r="AN132" s="464">
        <v>1467</v>
      </c>
      <c r="AO132" s="232">
        <v>72</v>
      </c>
      <c r="AP132" s="421">
        <v>4.9861495844875349E-2</v>
      </c>
      <c r="AQ132" s="83">
        <v>-23</v>
      </c>
      <c r="AR132" s="427">
        <v>-1.5678254942058625E-2</v>
      </c>
      <c r="AS132" s="233">
        <v>6.7678571428571423</v>
      </c>
      <c r="AT132" s="85">
        <v>6.3056768558951966</v>
      </c>
      <c r="AU132" s="404">
        <v>1395</v>
      </c>
      <c r="AV132" s="228">
        <v>1125</v>
      </c>
      <c r="AW132" s="228">
        <v>75</v>
      </c>
      <c r="AX132" s="83">
        <v>1200</v>
      </c>
      <c r="AY132" s="84">
        <v>0.86021505376344087</v>
      </c>
      <c r="AZ132" s="86">
        <v>1.0252861189075577</v>
      </c>
      <c r="BA132" s="228">
        <v>70</v>
      </c>
      <c r="BB132" s="84">
        <v>5.0179211469534052E-2</v>
      </c>
      <c r="BC132" s="86">
        <v>0.59737156511350054</v>
      </c>
      <c r="BD132" s="228">
        <v>40</v>
      </c>
      <c r="BE132" s="228">
        <v>45</v>
      </c>
      <c r="BF132" s="83">
        <v>85</v>
      </c>
      <c r="BG132" s="84">
        <v>6.093189964157706E-2</v>
      </c>
      <c r="BH132" s="86">
        <v>1.0671085751589677</v>
      </c>
      <c r="BI132" s="234">
        <v>40</v>
      </c>
      <c r="BJ132" s="88" t="s">
        <v>7</v>
      </c>
      <c r="BK132" s="76" t="s">
        <v>7</v>
      </c>
      <c r="BL132" s="216" t="s">
        <v>7</v>
      </c>
      <c r="BN132" s="140"/>
      <c r="BO132">
        <v>1930</v>
      </c>
      <c r="BP132">
        <v>1455</v>
      </c>
      <c r="BQ132">
        <v>85</v>
      </c>
      <c r="BR132">
        <v>1540</v>
      </c>
      <c r="BS132" s="242">
        <v>0.79792746113989632</v>
      </c>
      <c r="BT132" s="2">
        <v>1.0084595216331658</v>
      </c>
      <c r="BU132">
        <v>240</v>
      </c>
      <c r="BV132" s="242">
        <v>0.12435233160621761</v>
      </c>
      <c r="BW132" s="2">
        <v>0.91420077197398686</v>
      </c>
      <c r="BX132">
        <v>50</v>
      </c>
      <c r="BY132">
        <v>65</v>
      </c>
      <c r="BZ132">
        <v>115</v>
      </c>
      <c r="CA132" s="242">
        <v>5.9585492227979271E-2</v>
      </c>
      <c r="CB132" s="2">
        <v>0.95356621742089187</v>
      </c>
      <c r="CC132">
        <v>40</v>
      </c>
    </row>
    <row r="133" spans="1:81">
      <c r="A133" s="149" t="s">
        <v>745</v>
      </c>
      <c r="B133" s="228" t="s">
        <v>533</v>
      </c>
      <c r="C133" s="77">
        <v>6020510.0199999996</v>
      </c>
      <c r="D133" s="78"/>
      <c r="E133" s="79"/>
      <c r="F133" s="80"/>
      <c r="G133" s="80"/>
      <c r="H133" s="81"/>
      <c r="I133" s="258">
        <v>466020510.01999998</v>
      </c>
      <c r="J133" s="228">
        <v>7.32</v>
      </c>
      <c r="K133" s="398">
        <v>732</v>
      </c>
      <c r="L133" s="78">
        <v>7.27</v>
      </c>
      <c r="M133" s="82">
        <v>727</v>
      </c>
      <c r="N133" s="239">
        <v>6020510.0199999996</v>
      </c>
      <c r="O133" s="227">
        <v>1</v>
      </c>
      <c r="P133" s="404">
        <v>6345</v>
      </c>
      <c r="Q133" s="80">
        <v>6847</v>
      </c>
      <c r="R133" s="410">
        <v>6847</v>
      </c>
      <c r="S133" s="80">
        <v>7174</v>
      </c>
      <c r="T133" s="415">
        <v>7080</v>
      </c>
      <c r="U133" s="229">
        <v>-502</v>
      </c>
      <c r="V133" s="421">
        <v>-7.3316781072002332E-2</v>
      </c>
      <c r="W133" s="83">
        <v>-233</v>
      </c>
      <c r="X133" s="427">
        <v>-3.2909604519774011E-2</v>
      </c>
      <c r="Y133" s="435">
        <v>866.6</v>
      </c>
      <c r="Z133" s="227">
        <v>942</v>
      </c>
      <c r="AA133" s="239">
        <v>6020510.0199999996</v>
      </c>
      <c r="AB133" s="227">
        <v>1</v>
      </c>
      <c r="AC133" s="442">
        <v>2708</v>
      </c>
      <c r="AD133" s="239">
        <v>2739</v>
      </c>
      <c r="AE133" s="410">
        <v>2739</v>
      </c>
      <c r="AF133" s="452">
        <v>2844</v>
      </c>
      <c r="AG133" s="229">
        <v>-31</v>
      </c>
      <c r="AH133" s="421">
        <v>-1.1317999269806499E-2</v>
      </c>
      <c r="AI133" s="80">
        <v>-105</v>
      </c>
      <c r="AJ133" s="231">
        <v>-3.6919831223628692E-2</v>
      </c>
      <c r="AK133" s="442">
        <v>2624</v>
      </c>
      <c r="AL133" s="239">
        <v>2669</v>
      </c>
      <c r="AM133" s="410">
        <v>2669</v>
      </c>
      <c r="AN133" s="464">
        <v>2793</v>
      </c>
      <c r="AO133" s="232">
        <v>-45</v>
      </c>
      <c r="AP133" s="421">
        <v>-1.6860247283626825E-2</v>
      </c>
      <c r="AQ133" s="83">
        <v>-124</v>
      </c>
      <c r="AR133" s="427">
        <v>-4.4396706050841388E-2</v>
      </c>
      <c r="AS133" s="233">
        <v>3.5846994535519126</v>
      </c>
      <c r="AT133" s="85">
        <v>3.6712517193947729</v>
      </c>
      <c r="AU133" s="404">
        <v>2020</v>
      </c>
      <c r="AV133" s="228">
        <v>1785</v>
      </c>
      <c r="AW133" s="228">
        <v>85</v>
      </c>
      <c r="AX133" s="83">
        <v>1870</v>
      </c>
      <c r="AY133" s="84">
        <v>0.92574257425742579</v>
      </c>
      <c r="AZ133" s="86">
        <v>1.1033880503664193</v>
      </c>
      <c r="BA133" s="228">
        <v>40</v>
      </c>
      <c r="BB133" s="84">
        <v>1.9801980198019802E-2</v>
      </c>
      <c r="BC133" s="86">
        <v>0.23573785950023574</v>
      </c>
      <c r="BD133" s="228">
        <v>45</v>
      </c>
      <c r="BE133" s="228">
        <v>10</v>
      </c>
      <c r="BF133" s="83">
        <v>55</v>
      </c>
      <c r="BG133" s="84">
        <v>2.7227722772277228E-2</v>
      </c>
      <c r="BH133" s="86">
        <v>0.47684278060030172</v>
      </c>
      <c r="BI133" s="234">
        <v>60</v>
      </c>
      <c r="BJ133" s="88" t="s">
        <v>7</v>
      </c>
      <c r="BK133" s="76" t="s">
        <v>7</v>
      </c>
      <c r="BL133" s="216" t="s">
        <v>7</v>
      </c>
      <c r="BN133" s="140" t="s">
        <v>54</v>
      </c>
      <c r="BO133">
        <v>2780</v>
      </c>
      <c r="BP133">
        <v>2430</v>
      </c>
      <c r="BQ133">
        <v>155</v>
      </c>
      <c r="BR133">
        <v>2585</v>
      </c>
      <c r="BS133" s="242">
        <v>0.92985611510791366</v>
      </c>
      <c r="BT133" s="2">
        <v>1.1751973690563269</v>
      </c>
      <c r="BU133">
        <v>110</v>
      </c>
      <c r="BV133" s="242">
        <v>3.9568345323741004E-2</v>
      </c>
      <c r="BW133" s="2">
        <v>0.29089452021894091</v>
      </c>
      <c r="BX133">
        <v>45</v>
      </c>
      <c r="BY133">
        <v>25</v>
      </c>
      <c r="BZ133">
        <v>70</v>
      </c>
      <c r="CA133" s="242">
        <v>2.5179856115107913E-2</v>
      </c>
      <c r="CB133" s="2">
        <v>0.40296151383660461</v>
      </c>
      <c r="CC133">
        <v>15</v>
      </c>
    </row>
    <row r="134" spans="1:81">
      <c r="A134" s="149" t="s">
        <v>601</v>
      </c>
      <c r="B134" s="228" t="s">
        <v>534</v>
      </c>
      <c r="C134" s="77">
        <v>6020510.0300000003</v>
      </c>
      <c r="D134" s="87">
        <v>6020510.0099999998</v>
      </c>
      <c r="E134" s="88">
        <v>0.38685728200000002</v>
      </c>
      <c r="F134" s="80">
        <v>9739</v>
      </c>
      <c r="G134" s="80">
        <v>3383</v>
      </c>
      <c r="H134" s="81">
        <v>3237</v>
      </c>
      <c r="I134" s="258"/>
      <c r="J134" s="228">
        <v>8.5</v>
      </c>
      <c r="K134" s="398">
        <v>850</v>
      </c>
      <c r="L134" s="78">
        <v>8.52</v>
      </c>
      <c r="M134" s="82">
        <v>852</v>
      </c>
      <c r="N134" s="239">
        <v>6020510.0300000003</v>
      </c>
      <c r="O134" s="227">
        <v>1</v>
      </c>
      <c r="P134" s="404">
        <v>7663</v>
      </c>
      <c r="Q134" s="80">
        <v>5798</v>
      </c>
      <c r="R134" s="410">
        <v>5798</v>
      </c>
      <c r="S134" s="80">
        <v>4626</v>
      </c>
      <c r="T134" s="415">
        <v>3767.6030693980001</v>
      </c>
      <c r="U134" s="229">
        <v>1865</v>
      </c>
      <c r="V134" s="421">
        <v>0.321662642290445</v>
      </c>
      <c r="W134" s="83">
        <v>2030.3969306019999</v>
      </c>
      <c r="X134" s="427">
        <v>0.53890945866715823</v>
      </c>
      <c r="Y134" s="435">
        <v>901.3</v>
      </c>
      <c r="Z134" s="227">
        <v>680.3</v>
      </c>
      <c r="AA134" s="239">
        <v>6020510.0300000003</v>
      </c>
      <c r="AB134" s="227">
        <v>1</v>
      </c>
      <c r="AC134" s="442">
        <v>3790</v>
      </c>
      <c r="AD134" s="239">
        <v>2477</v>
      </c>
      <c r="AE134" s="410">
        <v>2477</v>
      </c>
      <c r="AF134" s="456">
        <v>1308.7381850060001</v>
      </c>
      <c r="AG134" s="229">
        <v>1313</v>
      </c>
      <c r="AH134" s="421">
        <v>0.53007670569236975</v>
      </c>
      <c r="AI134" s="80">
        <v>1168.2618149939999</v>
      </c>
      <c r="AJ134" s="231">
        <v>0.89266274062955064</v>
      </c>
      <c r="AK134" s="442">
        <v>3551</v>
      </c>
      <c r="AL134" s="239">
        <v>2271</v>
      </c>
      <c r="AM134" s="410">
        <v>2271</v>
      </c>
      <c r="AN134" s="467">
        <v>1252.2570218340002</v>
      </c>
      <c r="AO134" s="232">
        <v>1280</v>
      </c>
      <c r="AP134" s="421">
        <v>0.56362835755173935</v>
      </c>
      <c r="AQ134" s="83">
        <v>1018.7429781659998</v>
      </c>
      <c r="AR134" s="427">
        <v>0.81352546674004189</v>
      </c>
      <c r="AS134" s="233">
        <v>4.1776470588235295</v>
      </c>
      <c r="AT134" s="85">
        <v>2.665492957746479</v>
      </c>
      <c r="AU134" s="404">
        <v>2765</v>
      </c>
      <c r="AV134" s="228">
        <v>2255</v>
      </c>
      <c r="AW134" s="228">
        <v>275</v>
      </c>
      <c r="AX134" s="83">
        <v>2530</v>
      </c>
      <c r="AY134" s="84">
        <v>0.91500904159132013</v>
      </c>
      <c r="AZ134" s="86">
        <v>1.0905948052339931</v>
      </c>
      <c r="BA134" s="228">
        <v>95</v>
      </c>
      <c r="BB134" s="84">
        <v>3.4358047016274866E-2</v>
      </c>
      <c r="BC134" s="86">
        <v>0.40902436924136742</v>
      </c>
      <c r="BD134" s="228">
        <v>75</v>
      </c>
      <c r="BE134" s="228">
        <v>25</v>
      </c>
      <c r="BF134" s="83">
        <v>100</v>
      </c>
      <c r="BG134" s="84">
        <v>3.6166365280289332E-2</v>
      </c>
      <c r="BH134" s="86">
        <v>0.6333864322292353</v>
      </c>
      <c r="BI134" s="234">
        <v>35</v>
      </c>
      <c r="BJ134" s="88" t="s">
        <v>7</v>
      </c>
      <c r="BK134" s="76" t="s">
        <v>7</v>
      </c>
      <c r="BL134" s="216" t="s">
        <v>7</v>
      </c>
      <c r="BN134" s="140" t="s">
        <v>72</v>
      </c>
      <c r="BO134">
        <v>2405</v>
      </c>
      <c r="BP134">
        <v>1965</v>
      </c>
      <c r="BQ134">
        <v>180</v>
      </c>
      <c r="BR134">
        <v>2145</v>
      </c>
      <c r="BS134" s="242">
        <v>0.89189189189189189</v>
      </c>
      <c r="BT134" s="2">
        <v>1.1272163378872646</v>
      </c>
      <c r="BU134">
        <v>160</v>
      </c>
      <c r="BV134" s="242">
        <v>6.6528066528066532E-2</v>
      </c>
      <c r="BW134" s="2">
        <v>0.48909424529724038</v>
      </c>
      <c r="BX134">
        <v>55</v>
      </c>
      <c r="BY134">
        <v>15</v>
      </c>
      <c r="BZ134">
        <v>70</v>
      </c>
      <c r="CA134" s="242">
        <v>2.9106029106029108E-2</v>
      </c>
      <c r="CB134" s="2">
        <v>0.4657933507134141</v>
      </c>
      <c r="CC134">
        <v>35</v>
      </c>
    </row>
    <row r="135" spans="1:81">
      <c r="A135" s="149" t="s">
        <v>55</v>
      </c>
      <c r="B135" s="228" t="s">
        <v>535</v>
      </c>
      <c r="C135" s="77">
        <v>6020510.0599999996</v>
      </c>
      <c r="D135" s="87">
        <v>6020510.0099999998</v>
      </c>
      <c r="E135" s="88">
        <v>0.61314271799999998</v>
      </c>
      <c r="F135" s="80">
        <v>9739</v>
      </c>
      <c r="G135" s="80">
        <v>3383</v>
      </c>
      <c r="H135" s="81">
        <v>3237</v>
      </c>
      <c r="I135" s="258"/>
      <c r="J135" s="228">
        <v>2.2200000000000002</v>
      </c>
      <c r="K135" s="398">
        <v>222.00000000000003</v>
      </c>
      <c r="L135" s="78">
        <v>2.25</v>
      </c>
      <c r="M135" s="82">
        <v>225</v>
      </c>
      <c r="N135" s="239">
        <v>6020510.0599999996</v>
      </c>
      <c r="O135" s="227">
        <v>1</v>
      </c>
      <c r="P135" s="404">
        <v>5494</v>
      </c>
      <c r="Q135" s="80">
        <v>5838</v>
      </c>
      <c r="R135" s="410">
        <v>5838</v>
      </c>
      <c r="S135" s="80">
        <v>6146</v>
      </c>
      <c r="T135" s="415">
        <v>5971.3969306019999</v>
      </c>
      <c r="U135" s="229">
        <v>-344</v>
      </c>
      <c r="V135" s="421">
        <v>-5.8924289140116479E-2</v>
      </c>
      <c r="W135" s="83">
        <v>-133.39693060199988</v>
      </c>
      <c r="X135" s="427">
        <v>-2.2339317274048909E-2</v>
      </c>
      <c r="Y135" s="435">
        <v>2471.6999999999998</v>
      </c>
      <c r="Z135" s="227">
        <v>2599.1999999999998</v>
      </c>
      <c r="AA135" s="239">
        <v>6020510.0599999996</v>
      </c>
      <c r="AB135" s="227">
        <v>1</v>
      </c>
      <c r="AC135" s="442">
        <v>1897</v>
      </c>
      <c r="AD135" s="239">
        <v>1892</v>
      </c>
      <c r="AE135" s="410">
        <v>1892</v>
      </c>
      <c r="AF135" s="456">
        <v>2074.2618149939999</v>
      </c>
      <c r="AG135" s="229">
        <v>5</v>
      </c>
      <c r="AH135" s="421">
        <v>2.6427061310782241E-3</v>
      </c>
      <c r="AI135" s="80">
        <v>-182.26181499399991</v>
      </c>
      <c r="AJ135" s="231">
        <v>-8.7868278573371469E-2</v>
      </c>
      <c r="AK135" s="442">
        <v>1881</v>
      </c>
      <c r="AL135" s="239">
        <v>1884</v>
      </c>
      <c r="AM135" s="410">
        <v>1884</v>
      </c>
      <c r="AN135" s="467">
        <v>1984.7429781659998</v>
      </c>
      <c r="AO135" s="232">
        <v>-3</v>
      </c>
      <c r="AP135" s="421">
        <v>-1.5923566878980893E-3</v>
      </c>
      <c r="AQ135" s="83">
        <v>-100.74297816599983</v>
      </c>
      <c r="AR135" s="427">
        <v>-5.0758702398378708E-2</v>
      </c>
      <c r="AS135" s="233">
        <v>8.4729729729729719</v>
      </c>
      <c r="AT135" s="85">
        <v>8.3733333333333331</v>
      </c>
      <c r="AU135" s="404">
        <v>1870</v>
      </c>
      <c r="AV135" s="228">
        <v>1585</v>
      </c>
      <c r="AW135" s="228">
        <v>130</v>
      </c>
      <c r="AX135" s="83">
        <v>1715</v>
      </c>
      <c r="AY135" s="84">
        <v>0.91711229946524064</v>
      </c>
      <c r="AZ135" s="86">
        <v>1.0931016680157815</v>
      </c>
      <c r="BA135" s="228">
        <v>45</v>
      </c>
      <c r="BB135" s="84">
        <v>2.4064171122994651E-2</v>
      </c>
      <c r="BC135" s="86">
        <v>0.28647822765469821</v>
      </c>
      <c r="BD135" s="228">
        <v>60</v>
      </c>
      <c r="BE135" s="228">
        <v>30</v>
      </c>
      <c r="BF135" s="83">
        <v>90</v>
      </c>
      <c r="BG135" s="84">
        <v>4.8128342245989303E-2</v>
      </c>
      <c r="BH135" s="86">
        <v>0.84287814791574966</v>
      </c>
      <c r="BI135" s="234">
        <v>20</v>
      </c>
      <c r="BJ135" s="88" t="s">
        <v>7</v>
      </c>
      <c r="BK135" s="76" t="s">
        <v>7</v>
      </c>
      <c r="BL135" s="216" t="s">
        <v>7</v>
      </c>
      <c r="BN135" s="140" t="s">
        <v>42</v>
      </c>
      <c r="BO135">
        <v>2835</v>
      </c>
      <c r="BP135">
        <v>2405</v>
      </c>
      <c r="BQ135">
        <v>115</v>
      </c>
      <c r="BR135">
        <v>2520</v>
      </c>
      <c r="BS135" s="242">
        <v>0.88888888888888884</v>
      </c>
      <c r="BT135" s="2">
        <v>1.1234209966822568</v>
      </c>
      <c r="BU135">
        <v>185</v>
      </c>
      <c r="BV135" s="242">
        <v>6.5255731922398585E-2</v>
      </c>
      <c r="BW135" s="2">
        <v>0.47974042568094061</v>
      </c>
      <c r="BX135">
        <v>65</v>
      </c>
      <c r="BY135">
        <v>35</v>
      </c>
      <c r="BZ135">
        <v>100</v>
      </c>
      <c r="CA135" s="242">
        <v>3.5273368606701938E-2</v>
      </c>
      <c r="CB135" s="2">
        <v>0.56449131190010626</v>
      </c>
      <c r="CC135">
        <v>25</v>
      </c>
    </row>
    <row r="136" spans="1:81">
      <c r="A136" s="149" t="s">
        <v>746</v>
      </c>
      <c r="B136" s="228" t="s">
        <v>536</v>
      </c>
      <c r="C136" s="77">
        <v>6020520.0199999996</v>
      </c>
      <c r="D136" s="78"/>
      <c r="E136" s="79"/>
      <c r="F136" s="80"/>
      <c r="G136" s="80"/>
      <c r="H136" s="81"/>
      <c r="I136" s="258">
        <v>466020520.01999998</v>
      </c>
      <c r="J136" s="228">
        <v>0.98</v>
      </c>
      <c r="K136" s="398">
        <v>98</v>
      </c>
      <c r="L136" s="78">
        <v>0.98</v>
      </c>
      <c r="M136" s="82">
        <v>98</v>
      </c>
      <c r="N136" s="239">
        <v>6020520.0199999996</v>
      </c>
      <c r="O136" s="227">
        <v>1</v>
      </c>
      <c r="P136" s="404">
        <v>1906</v>
      </c>
      <c r="Q136" s="80">
        <v>1850</v>
      </c>
      <c r="R136" s="410">
        <v>1850</v>
      </c>
      <c r="S136" s="80">
        <v>1936</v>
      </c>
      <c r="T136" s="415">
        <v>2009</v>
      </c>
      <c r="U136" s="229">
        <v>56</v>
      </c>
      <c r="V136" s="421">
        <v>3.027027027027027E-2</v>
      </c>
      <c r="W136" s="83">
        <v>-159</v>
      </c>
      <c r="X136" s="427">
        <v>-7.914385266301642E-2</v>
      </c>
      <c r="Y136" s="435">
        <v>1947.3</v>
      </c>
      <c r="Z136" s="227">
        <v>1879.7</v>
      </c>
      <c r="AA136" s="239">
        <v>6020520.0199999996</v>
      </c>
      <c r="AB136" s="227">
        <v>1</v>
      </c>
      <c r="AC136" s="442">
        <v>754</v>
      </c>
      <c r="AD136" s="239">
        <v>719</v>
      </c>
      <c r="AE136" s="410">
        <v>719</v>
      </c>
      <c r="AF136" s="452">
        <v>720</v>
      </c>
      <c r="AG136" s="229">
        <v>35</v>
      </c>
      <c r="AH136" s="421">
        <v>4.8678720445062586E-2</v>
      </c>
      <c r="AI136" s="80">
        <v>-1</v>
      </c>
      <c r="AJ136" s="231">
        <v>-1.3888888888888889E-3</v>
      </c>
      <c r="AK136" s="442">
        <v>739</v>
      </c>
      <c r="AL136" s="239">
        <v>706</v>
      </c>
      <c r="AM136" s="410">
        <v>706</v>
      </c>
      <c r="AN136" s="464">
        <v>715</v>
      </c>
      <c r="AO136" s="232">
        <v>33</v>
      </c>
      <c r="AP136" s="421">
        <v>4.6742209631728045E-2</v>
      </c>
      <c r="AQ136" s="83">
        <v>-9</v>
      </c>
      <c r="AR136" s="427">
        <v>-1.2587412587412588E-2</v>
      </c>
      <c r="AS136" s="233">
        <v>7.5408163265306118</v>
      </c>
      <c r="AT136" s="85">
        <v>7.204081632653061</v>
      </c>
      <c r="AU136" s="404">
        <v>645</v>
      </c>
      <c r="AV136" s="228">
        <v>550</v>
      </c>
      <c r="AW136" s="228">
        <v>45</v>
      </c>
      <c r="AX136" s="83">
        <v>595</v>
      </c>
      <c r="AY136" s="84">
        <v>0.92248062015503873</v>
      </c>
      <c r="AZ136" s="86">
        <v>1.0995001432122036</v>
      </c>
      <c r="BA136" s="228">
        <v>15</v>
      </c>
      <c r="BB136" s="84">
        <v>2.3255813953488372E-2</v>
      </c>
      <c r="BC136" s="86">
        <v>0.27685492801771872</v>
      </c>
      <c r="BD136" s="228">
        <v>20</v>
      </c>
      <c r="BE136" s="228">
        <v>0</v>
      </c>
      <c r="BF136" s="83">
        <v>20</v>
      </c>
      <c r="BG136" s="84">
        <v>3.1007751937984496E-2</v>
      </c>
      <c r="BH136" s="86">
        <v>0.54304294112056917</v>
      </c>
      <c r="BI136" s="234">
        <v>15</v>
      </c>
      <c r="BJ136" s="88" t="s">
        <v>7</v>
      </c>
      <c r="BK136" s="76" t="s">
        <v>7</v>
      </c>
      <c r="BL136" s="216" t="s">
        <v>7</v>
      </c>
      <c r="BN136" s="140"/>
      <c r="BO136">
        <v>1020</v>
      </c>
      <c r="BP136">
        <v>870</v>
      </c>
      <c r="BQ136">
        <v>55</v>
      </c>
      <c r="BR136">
        <v>925</v>
      </c>
      <c r="BS136" s="242">
        <v>0.90686274509803921</v>
      </c>
      <c r="BT136" s="2">
        <v>1.1461372300710526</v>
      </c>
      <c r="BU136">
        <v>45</v>
      </c>
      <c r="BV136" s="242">
        <v>4.4117647058823532E-2</v>
      </c>
      <c r="BW136" s="2">
        <v>0.32433961211577111</v>
      </c>
      <c r="BX136">
        <v>35</v>
      </c>
      <c r="BY136">
        <v>0</v>
      </c>
      <c r="BZ136">
        <v>35</v>
      </c>
      <c r="CA136" s="242">
        <v>3.4313725490196081E-2</v>
      </c>
      <c r="CB136" s="2">
        <v>0.54913382767929464</v>
      </c>
      <c r="CC136">
        <v>15</v>
      </c>
    </row>
    <row r="137" spans="1:81">
      <c r="A137" s="149" t="s">
        <v>747</v>
      </c>
      <c r="B137" s="228" t="s">
        <v>537</v>
      </c>
      <c r="C137" s="77">
        <v>6020520.0300000003</v>
      </c>
      <c r="D137" s="78"/>
      <c r="E137" s="79"/>
      <c r="F137" s="80"/>
      <c r="G137" s="80"/>
      <c r="H137" s="81"/>
      <c r="I137" s="258">
        <v>466020520.02999997</v>
      </c>
      <c r="J137" s="228">
        <v>3.17</v>
      </c>
      <c r="K137" s="398">
        <v>317</v>
      </c>
      <c r="L137" s="78">
        <v>3.12</v>
      </c>
      <c r="M137" s="82">
        <v>312</v>
      </c>
      <c r="N137" s="239">
        <v>6020520.0300000003</v>
      </c>
      <c r="O137" s="227">
        <v>1</v>
      </c>
      <c r="P137" s="404">
        <v>7209</v>
      </c>
      <c r="Q137" s="80">
        <v>5895</v>
      </c>
      <c r="R137" s="410">
        <v>5895</v>
      </c>
      <c r="S137" s="80">
        <v>5872</v>
      </c>
      <c r="T137" s="415">
        <v>6057</v>
      </c>
      <c r="U137" s="229">
        <v>1314</v>
      </c>
      <c r="V137" s="421">
        <v>0.22290076335877862</v>
      </c>
      <c r="W137" s="83">
        <v>-162</v>
      </c>
      <c r="X137" s="427">
        <v>-2.6745913818722138E-2</v>
      </c>
      <c r="Y137" s="435">
        <v>2273.9</v>
      </c>
      <c r="Z137" s="227">
        <v>1890.4</v>
      </c>
      <c r="AA137" s="239">
        <v>6020520.0300000003</v>
      </c>
      <c r="AB137" s="227">
        <v>1</v>
      </c>
      <c r="AC137" s="442">
        <v>2852</v>
      </c>
      <c r="AD137" s="239">
        <v>2350</v>
      </c>
      <c r="AE137" s="410">
        <v>2350</v>
      </c>
      <c r="AF137" s="452">
        <v>2305</v>
      </c>
      <c r="AG137" s="229">
        <v>502</v>
      </c>
      <c r="AH137" s="421">
        <v>0.21361702127659574</v>
      </c>
      <c r="AI137" s="80">
        <v>45</v>
      </c>
      <c r="AJ137" s="231">
        <v>1.9522776572668113E-2</v>
      </c>
      <c r="AK137" s="442">
        <v>2782</v>
      </c>
      <c r="AL137" s="239">
        <v>2331</v>
      </c>
      <c r="AM137" s="410">
        <v>2331</v>
      </c>
      <c r="AN137" s="464">
        <v>2280</v>
      </c>
      <c r="AO137" s="232">
        <v>451</v>
      </c>
      <c r="AP137" s="421">
        <v>0.19347919347919348</v>
      </c>
      <c r="AQ137" s="83">
        <v>51</v>
      </c>
      <c r="AR137" s="427">
        <v>2.2368421052631579E-2</v>
      </c>
      <c r="AS137" s="233">
        <v>8.7760252365930604</v>
      </c>
      <c r="AT137" s="85">
        <v>7.4711538461538458</v>
      </c>
      <c r="AU137" s="404">
        <v>2920</v>
      </c>
      <c r="AV137" s="228">
        <v>2440</v>
      </c>
      <c r="AW137" s="228">
        <v>200</v>
      </c>
      <c r="AX137" s="83">
        <v>2640</v>
      </c>
      <c r="AY137" s="84">
        <v>0.90410958904109584</v>
      </c>
      <c r="AZ137" s="86">
        <v>1.077603801002498</v>
      </c>
      <c r="BA137" s="228">
        <v>160</v>
      </c>
      <c r="BB137" s="84">
        <v>5.4794520547945202E-2</v>
      </c>
      <c r="BC137" s="86">
        <v>0.65231572080887146</v>
      </c>
      <c r="BD137" s="228">
        <v>65</v>
      </c>
      <c r="BE137" s="228">
        <v>20</v>
      </c>
      <c r="BF137" s="83">
        <v>85</v>
      </c>
      <c r="BG137" s="84">
        <v>2.9109589041095889E-2</v>
      </c>
      <c r="BH137" s="86">
        <v>0.50980015833793157</v>
      </c>
      <c r="BI137" s="234">
        <v>40</v>
      </c>
      <c r="BJ137" s="88" t="s">
        <v>7</v>
      </c>
      <c r="BK137" s="76" t="s">
        <v>7</v>
      </c>
      <c r="BL137" s="216" t="s">
        <v>7</v>
      </c>
      <c r="BN137" s="140"/>
      <c r="BO137">
        <v>2955</v>
      </c>
      <c r="BP137">
        <v>2260</v>
      </c>
      <c r="BQ137">
        <v>145</v>
      </c>
      <c r="BR137">
        <v>2405</v>
      </c>
      <c r="BS137" s="242">
        <v>0.81387478849407779</v>
      </c>
      <c r="BT137" s="2">
        <v>1.0286145293226503</v>
      </c>
      <c r="BU137">
        <v>430</v>
      </c>
      <c r="BV137" s="242">
        <v>0.1455160744500846</v>
      </c>
      <c r="BW137" s="2">
        <v>1.0697902152583356</v>
      </c>
      <c r="BX137">
        <v>65</v>
      </c>
      <c r="BY137">
        <v>25</v>
      </c>
      <c r="BZ137">
        <v>90</v>
      </c>
      <c r="CA137" s="242">
        <v>3.0456852791878174E-2</v>
      </c>
      <c r="CB137" s="2">
        <v>0.4874110261634928</v>
      </c>
      <c r="CC137">
        <v>35</v>
      </c>
    </row>
    <row r="138" spans="1:81">
      <c r="A138" s="140"/>
      <c r="B138" s="235" t="s">
        <v>538</v>
      </c>
      <c r="C138" s="272">
        <v>6020520.04</v>
      </c>
      <c r="D138" s="273"/>
      <c r="E138" s="274"/>
      <c r="F138" s="49"/>
      <c r="G138" s="49"/>
      <c r="H138" s="275"/>
      <c r="I138" s="276">
        <v>466020520.04000002</v>
      </c>
      <c r="J138" s="235">
        <v>107.53</v>
      </c>
      <c r="K138" s="401">
        <v>10753</v>
      </c>
      <c r="L138" s="273">
        <v>107.27</v>
      </c>
      <c r="M138" s="7">
        <v>10727</v>
      </c>
      <c r="N138">
        <v>6020520.04</v>
      </c>
      <c r="O138" s="277">
        <v>1</v>
      </c>
      <c r="P138" s="407">
        <v>4331</v>
      </c>
      <c r="Q138" s="49">
        <v>3579</v>
      </c>
      <c r="R138" s="347">
        <v>3579</v>
      </c>
      <c r="S138" s="49">
        <v>3215</v>
      </c>
      <c r="T138" s="418">
        <v>2726</v>
      </c>
      <c r="U138" s="278">
        <v>752</v>
      </c>
      <c r="V138" s="424">
        <v>0.21011455713886559</v>
      </c>
      <c r="W138" s="8">
        <v>853</v>
      </c>
      <c r="X138" s="430">
        <v>0.31291269258987525</v>
      </c>
      <c r="Y138" s="437">
        <v>40.299999999999997</v>
      </c>
      <c r="Z138" s="277">
        <v>33.4</v>
      </c>
      <c r="AA138">
        <v>6020520.04</v>
      </c>
      <c r="AB138" s="277">
        <v>1</v>
      </c>
      <c r="AC138" s="445">
        <v>1342</v>
      </c>
      <c r="AD138">
        <v>1098</v>
      </c>
      <c r="AE138" s="347">
        <v>1098</v>
      </c>
      <c r="AF138" s="454">
        <v>733</v>
      </c>
      <c r="AG138" s="278">
        <v>244</v>
      </c>
      <c r="AH138" s="424">
        <v>0.22222222222222221</v>
      </c>
      <c r="AI138" s="49">
        <v>365</v>
      </c>
      <c r="AJ138" s="237">
        <v>0.49795361527967258</v>
      </c>
      <c r="AK138" s="445">
        <v>1307</v>
      </c>
      <c r="AL138">
        <v>1070</v>
      </c>
      <c r="AM138" s="347">
        <v>1070</v>
      </c>
      <c r="AN138" s="27">
        <v>724</v>
      </c>
      <c r="AO138" s="279">
        <v>237</v>
      </c>
      <c r="AP138" s="424">
        <v>0.22149532710280373</v>
      </c>
      <c r="AQ138" s="8">
        <v>346</v>
      </c>
      <c r="AR138" s="430">
        <v>0.47790055248618785</v>
      </c>
      <c r="AS138" s="271">
        <v>0.12154747512322142</v>
      </c>
      <c r="AT138" s="5">
        <v>9.9748298685559803E-2</v>
      </c>
      <c r="AU138" s="407">
        <v>1420</v>
      </c>
      <c r="AV138" s="235">
        <v>1275</v>
      </c>
      <c r="AW138" s="235">
        <v>75</v>
      </c>
      <c r="AX138" s="8">
        <v>1350</v>
      </c>
      <c r="AY138" s="9">
        <v>0.95070422535211263</v>
      </c>
      <c r="AZ138" s="4">
        <v>1.1331397203243299</v>
      </c>
      <c r="BA138" s="235">
        <v>15</v>
      </c>
      <c r="BB138" s="9">
        <v>1.0563380281690141E-2</v>
      </c>
      <c r="BC138" s="4">
        <v>0.12575452716297786</v>
      </c>
      <c r="BD138" s="235">
        <v>40</v>
      </c>
      <c r="BE138" s="235">
        <v>0</v>
      </c>
      <c r="BF138" s="8">
        <v>40</v>
      </c>
      <c r="BG138" s="9">
        <v>2.8169014084507043E-2</v>
      </c>
      <c r="BH138" s="4">
        <v>0.49332774228558746</v>
      </c>
      <c r="BI138" s="470">
        <v>15</v>
      </c>
      <c r="BJ138" s="50" t="s">
        <v>3</v>
      </c>
      <c r="BK138" s="280" t="s">
        <v>3</v>
      </c>
      <c r="BL138" s="238" t="s">
        <v>3</v>
      </c>
      <c r="BN138" s="140"/>
      <c r="BO138">
        <v>1580</v>
      </c>
      <c r="BP138">
        <v>1400</v>
      </c>
      <c r="BQ138">
        <v>95</v>
      </c>
      <c r="BR138">
        <v>1495</v>
      </c>
      <c r="BS138" s="242">
        <v>0.94620253164556967</v>
      </c>
      <c r="BT138" s="2">
        <v>1.1958567650601082</v>
      </c>
      <c r="BU138">
        <v>10</v>
      </c>
      <c r="BV138" s="242">
        <v>6.3291139240506328E-3</v>
      </c>
      <c r="BW138" s="2">
        <v>4.6529733383697112E-2</v>
      </c>
      <c r="BX138">
        <v>50</v>
      </c>
      <c r="BY138">
        <v>10</v>
      </c>
      <c r="BZ138">
        <v>60</v>
      </c>
      <c r="CA138" s="242">
        <v>3.7974683544303799E-2</v>
      </c>
      <c r="CB138" s="2">
        <v>0.60772134274815237</v>
      </c>
      <c r="CC138">
        <v>25</v>
      </c>
    </row>
    <row r="139" spans="1:81">
      <c r="A139" s="140"/>
      <c r="B139" s="235" t="s">
        <v>539</v>
      </c>
      <c r="C139" s="272">
        <v>6020520.0499999998</v>
      </c>
      <c r="D139" s="273"/>
      <c r="E139" s="274"/>
      <c r="F139" s="49"/>
      <c r="G139" s="49"/>
      <c r="H139" s="275"/>
      <c r="I139" s="276">
        <v>466020520.05000001</v>
      </c>
      <c r="J139" s="235">
        <v>26.32</v>
      </c>
      <c r="K139" s="401">
        <v>2632</v>
      </c>
      <c r="L139" s="273">
        <v>27</v>
      </c>
      <c r="M139" s="7">
        <v>2700</v>
      </c>
      <c r="N139">
        <v>6020520.0499999998</v>
      </c>
      <c r="O139" s="277">
        <v>1</v>
      </c>
      <c r="P139" s="407">
        <v>724</v>
      </c>
      <c r="Q139" s="49">
        <v>667</v>
      </c>
      <c r="R139" s="347">
        <v>667</v>
      </c>
      <c r="S139" s="49">
        <v>613</v>
      </c>
      <c r="T139" s="418">
        <v>545</v>
      </c>
      <c r="U139" s="278">
        <v>57</v>
      </c>
      <c r="V139" s="424">
        <v>8.5457271364317841E-2</v>
      </c>
      <c r="W139" s="8">
        <v>122</v>
      </c>
      <c r="X139" s="430">
        <v>0.22385321100917432</v>
      </c>
      <c r="Y139" s="437">
        <v>27.5</v>
      </c>
      <c r="Z139" s="277">
        <v>24.7</v>
      </c>
      <c r="AA139">
        <v>6020520.0499999998</v>
      </c>
      <c r="AB139" s="277">
        <v>1</v>
      </c>
      <c r="AC139" s="445">
        <v>240</v>
      </c>
      <c r="AD139">
        <v>224</v>
      </c>
      <c r="AE139" s="347">
        <v>224</v>
      </c>
      <c r="AF139" s="454">
        <v>178</v>
      </c>
      <c r="AG139" s="278">
        <v>16</v>
      </c>
      <c r="AH139" s="424">
        <v>7.1428571428571425E-2</v>
      </c>
      <c r="AI139" s="49">
        <v>46</v>
      </c>
      <c r="AJ139" s="237">
        <v>0.25842696629213485</v>
      </c>
      <c r="AK139" s="445">
        <v>234</v>
      </c>
      <c r="AL139">
        <v>219</v>
      </c>
      <c r="AM139" s="347">
        <v>219</v>
      </c>
      <c r="AN139" s="27">
        <v>179</v>
      </c>
      <c r="AO139" s="279">
        <v>15</v>
      </c>
      <c r="AP139" s="424">
        <v>6.8493150684931503E-2</v>
      </c>
      <c r="AQ139" s="8">
        <v>40</v>
      </c>
      <c r="AR139" s="430">
        <v>0.22346368715083798</v>
      </c>
      <c r="AS139" s="271">
        <v>8.8905775075987847E-2</v>
      </c>
      <c r="AT139" s="5">
        <v>8.1111111111111106E-2</v>
      </c>
      <c r="AU139" s="407">
        <v>325</v>
      </c>
      <c r="AV139" s="235">
        <v>295</v>
      </c>
      <c r="AW139" s="235">
        <v>20</v>
      </c>
      <c r="AX139" s="8">
        <v>315</v>
      </c>
      <c r="AY139" s="9">
        <v>0.96923076923076923</v>
      </c>
      <c r="AZ139" s="4">
        <v>1.1552214174383424</v>
      </c>
      <c r="BA139" s="235">
        <v>0</v>
      </c>
      <c r="BB139" s="9">
        <v>0</v>
      </c>
      <c r="BC139" s="4">
        <v>0</v>
      </c>
      <c r="BD139" s="235">
        <v>0</v>
      </c>
      <c r="BE139" s="235">
        <v>0</v>
      </c>
      <c r="BF139" s="8">
        <v>0</v>
      </c>
      <c r="BG139" s="9">
        <v>0</v>
      </c>
      <c r="BH139" s="4">
        <v>0</v>
      </c>
      <c r="BI139" s="470">
        <v>10</v>
      </c>
      <c r="BJ139" s="50" t="s">
        <v>3</v>
      </c>
      <c r="BK139" s="280" t="s">
        <v>3</v>
      </c>
      <c r="BL139" s="238" t="s">
        <v>3</v>
      </c>
      <c r="BN139" s="140"/>
      <c r="BO139">
        <v>270</v>
      </c>
      <c r="BP139">
        <v>240</v>
      </c>
      <c r="BQ139">
        <v>15</v>
      </c>
      <c r="BR139">
        <v>255</v>
      </c>
      <c r="BS139" s="242">
        <v>0.94444444444444442</v>
      </c>
      <c r="BT139" s="2">
        <v>1.193634808974898</v>
      </c>
      <c r="BU139">
        <v>0</v>
      </c>
      <c r="BV139" s="242">
        <v>0</v>
      </c>
      <c r="BW139" s="2">
        <v>0</v>
      </c>
      <c r="BX139">
        <v>0</v>
      </c>
      <c r="BY139">
        <v>10</v>
      </c>
      <c r="BZ139">
        <v>10</v>
      </c>
      <c r="CA139" s="242">
        <v>3.7037037037037035E-2</v>
      </c>
      <c r="CB139" s="2">
        <v>0.59271587749511156</v>
      </c>
      <c r="CC139">
        <v>0</v>
      </c>
    </row>
    <row r="140" spans="1:81">
      <c r="A140" s="149" t="s">
        <v>748</v>
      </c>
      <c r="B140" s="228" t="s">
        <v>540</v>
      </c>
      <c r="C140" s="77">
        <v>6020521.0099999998</v>
      </c>
      <c r="D140" s="78"/>
      <c r="E140" s="79"/>
      <c r="F140" s="80"/>
      <c r="G140" s="80"/>
      <c r="H140" s="81"/>
      <c r="I140" s="258">
        <v>466020521.00999999</v>
      </c>
      <c r="J140" s="228">
        <v>3.48</v>
      </c>
      <c r="K140" s="398">
        <v>348</v>
      </c>
      <c r="L140" s="78">
        <v>3.46</v>
      </c>
      <c r="M140" s="82">
        <v>346</v>
      </c>
      <c r="N140" s="239">
        <v>6020521.0099999998</v>
      </c>
      <c r="O140" s="227">
        <v>1</v>
      </c>
      <c r="P140" s="404">
        <v>3831</v>
      </c>
      <c r="Q140" s="80">
        <v>3819</v>
      </c>
      <c r="R140" s="410">
        <v>3819</v>
      </c>
      <c r="S140" s="80">
        <v>3964</v>
      </c>
      <c r="T140" s="415">
        <v>4087</v>
      </c>
      <c r="U140" s="229">
        <v>12</v>
      </c>
      <c r="V140" s="421">
        <v>3.1421838177533388E-3</v>
      </c>
      <c r="W140" s="83">
        <v>-268</v>
      </c>
      <c r="X140" s="427">
        <v>-6.5573770491803282E-2</v>
      </c>
      <c r="Y140" s="435">
        <v>1101.8</v>
      </c>
      <c r="Z140" s="227">
        <v>1104.8</v>
      </c>
      <c r="AA140" s="239">
        <v>6020521.0099999998</v>
      </c>
      <c r="AB140" s="227">
        <v>1</v>
      </c>
      <c r="AC140" s="442">
        <v>1515</v>
      </c>
      <c r="AD140" s="239">
        <v>1463</v>
      </c>
      <c r="AE140" s="410">
        <v>1463</v>
      </c>
      <c r="AF140" s="452">
        <v>1459</v>
      </c>
      <c r="AG140" s="229">
        <v>52</v>
      </c>
      <c r="AH140" s="421">
        <v>3.5543403964456599E-2</v>
      </c>
      <c r="AI140" s="80">
        <v>4</v>
      </c>
      <c r="AJ140" s="231">
        <v>2.7416038382453737E-3</v>
      </c>
      <c r="AK140" s="442">
        <v>1503</v>
      </c>
      <c r="AL140" s="239">
        <v>1449</v>
      </c>
      <c r="AM140" s="410">
        <v>1449</v>
      </c>
      <c r="AN140" s="464">
        <v>1449</v>
      </c>
      <c r="AO140" s="232">
        <v>54</v>
      </c>
      <c r="AP140" s="421">
        <v>3.7267080745341616E-2</v>
      </c>
      <c r="AQ140" s="83">
        <v>0</v>
      </c>
      <c r="AR140" s="427">
        <v>0</v>
      </c>
      <c r="AS140" s="233">
        <v>4.318965517241379</v>
      </c>
      <c r="AT140" s="85">
        <v>4.1878612716763008</v>
      </c>
      <c r="AU140" s="404">
        <v>1575</v>
      </c>
      <c r="AV140" s="228">
        <v>1390</v>
      </c>
      <c r="AW140" s="228">
        <v>90</v>
      </c>
      <c r="AX140" s="83">
        <v>1480</v>
      </c>
      <c r="AY140" s="84">
        <v>0.93968253968253967</v>
      </c>
      <c r="AZ140" s="86">
        <v>1.1200030270352082</v>
      </c>
      <c r="BA140" s="228">
        <v>15</v>
      </c>
      <c r="BB140" s="84">
        <v>9.5238095238095247E-3</v>
      </c>
      <c r="BC140" s="86">
        <v>0.11337868480725624</v>
      </c>
      <c r="BD140" s="228">
        <v>25</v>
      </c>
      <c r="BE140" s="228">
        <v>20</v>
      </c>
      <c r="BF140" s="83">
        <v>45</v>
      </c>
      <c r="BG140" s="84">
        <v>2.8571428571428571E-2</v>
      </c>
      <c r="BH140" s="86">
        <v>0.50037528146109578</v>
      </c>
      <c r="BI140" s="234">
        <v>35</v>
      </c>
      <c r="BJ140" s="88" t="s">
        <v>7</v>
      </c>
      <c r="BK140" s="76" t="s">
        <v>7</v>
      </c>
      <c r="BL140" s="216" t="s">
        <v>7</v>
      </c>
      <c r="BN140" s="140" t="s">
        <v>50</v>
      </c>
      <c r="BO140">
        <v>2085</v>
      </c>
      <c r="BP140">
        <v>1700</v>
      </c>
      <c r="BQ140">
        <v>105</v>
      </c>
      <c r="BR140">
        <v>1805</v>
      </c>
      <c r="BS140" s="242">
        <v>0.86570743405275774</v>
      </c>
      <c r="BT140" s="2">
        <v>1.0941231469486368</v>
      </c>
      <c r="BU140">
        <v>180</v>
      </c>
      <c r="BV140" s="242">
        <v>8.6330935251798566E-2</v>
      </c>
      <c r="BW140" s="2">
        <v>0.63467895320496215</v>
      </c>
      <c r="BX140">
        <v>50</v>
      </c>
      <c r="BY140">
        <v>15</v>
      </c>
      <c r="BZ140">
        <v>65</v>
      </c>
      <c r="CA140" s="242">
        <v>3.117505995203837E-2</v>
      </c>
      <c r="CB140" s="2">
        <v>0.49890473141674857</v>
      </c>
      <c r="CC140">
        <v>25</v>
      </c>
    </row>
    <row r="141" spans="1:81">
      <c r="A141" s="149" t="s">
        <v>749</v>
      </c>
      <c r="B141" s="228" t="s">
        <v>541</v>
      </c>
      <c r="C141" s="77">
        <v>6020521.0199999996</v>
      </c>
      <c r="D141" s="78"/>
      <c r="E141" s="79"/>
      <c r="F141" s="80"/>
      <c r="G141" s="80"/>
      <c r="H141" s="81"/>
      <c r="I141" s="258">
        <v>466020521.01999998</v>
      </c>
      <c r="J141" s="228">
        <v>2.7</v>
      </c>
      <c r="K141" s="398">
        <v>270</v>
      </c>
      <c r="L141" s="78">
        <v>2.71</v>
      </c>
      <c r="M141" s="82">
        <v>271</v>
      </c>
      <c r="N141" s="239">
        <v>6020521.0199999996</v>
      </c>
      <c r="O141" s="227">
        <v>1</v>
      </c>
      <c r="P141" s="404">
        <v>3179</v>
      </c>
      <c r="Q141" s="80">
        <v>3202</v>
      </c>
      <c r="R141" s="410">
        <v>3202</v>
      </c>
      <c r="S141" s="80">
        <v>3225</v>
      </c>
      <c r="T141" s="415">
        <v>3348</v>
      </c>
      <c r="U141" s="229">
        <v>-23</v>
      </c>
      <c r="V141" s="421">
        <v>-7.1830106183635228E-3</v>
      </c>
      <c r="W141" s="83">
        <v>-146</v>
      </c>
      <c r="X141" s="427">
        <v>-4.3608124253285543E-2</v>
      </c>
      <c r="Y141" s="435">
        <v>1178.2</v>
      </c>
      <c r="Z141" s="227">
        <v>1183.7</v>
      </c>
      <c r="AA141" s="239">
        <v>6020521.0199999996</v>
      </c>
      <c r="AB141" s="227">
        <v>1</v>
      </c>
      <c r="AC141" s="442">
        <v>1348</v>
      </c>
      <c r="AD141" s="239">
        <v>1292</v>
      </c>
      <c r="AE141" s="410">
        <v>1292</v>
      </c>
      <c r="AF141" s="452">
        <v>1281</v>
      </c>
      <c r="AG141" s="229">
        <v>56</v>
      </c>
      <c r="AH141" s="421">
        <v>4.3343653250773995E-2</v>
      </c>
      <c r="AI141" s="80">
        <v>11</v>
      </c>
      <c r="AJ141" s="231">
        <v>8.5870413739266207E-3</v>
      </c>
      <c r="AK141" s="442">
        <v>1308</v>
      </c>
      <c r="AL141" s="239">
        <v>1276</v>
      </c>
      <c r="AM141" s="410">
        <v>1276</v>
      </c>
      <c r="AN141" s="464">
        <v>1270</v>
      </c>
      <c r="AO141" s="232">
        <v>32</v>
      </c>
      <c r="AP141" s="421">
        <v>2.5078369905956112E-2</v>
      </c>
      <c r="AQ141" s="83">
        <v>6</v>
      </c>
      <c r="AR141" s="427">
        <v>4.7244094488188976E-3</v>
      </c>
      <c r="AS141" s="233">
        <v>4.8444444444444441</v>
      </c>
      <c r="AT141" s="85">
        <v>4.7084870848708489</v>
      </c>
      <c r="AU141" s="404">
        <v>1000</v>
      </c>
      <c r="AV141" s="228">
        <v>825</v>
      </c>
      <c r="AW141" s="228">
        <v>75</v>
      </c>
      <c r="AX141" s="83">
        <v>900</v>
      </c>
      <c r="AY141" s="84">
        <v>0.9</v>
      </c>
      <c r="AZ141" s="86">
        <v>1.0727056019070322</v>
      </c>
      <c r="BA141" s="228">
        <v>50</v>
      </c>
      <c r="BB141" s="84">
        <v>0.05</v>
      </c>
      <c r="BC141" s="86">
        <v>0.59523809523809523</v>
      </c>
      <c r="BD141" s="228">
        <v>20</v>
      </c>
      <c r="BE141" s="228">
        <v>10</v>
      </c>
      <c r="BF141" s="83">
        <v>30</v>
      </c>
      <c r="BG141" s="84">
        <v>0.03</v>
      </c>
      <c r="BH141" s="86">
        <v>0.52539404553415059</v>
      </c>
      <c r="BI141" s="234">
        <v>20</v>
      </c>
      <c r="BJ141" s="88" t="s">
        <v>7</v>
      </c>
      <c r="BK141" s="76" t="s">
        <v>7</v>
      </c>
      <c r="BL141" s="216" t="s">
        <v>7</v>
      </c>
      <c r="BN141" s="140"/>
      <c r="BO141">
        <v>1420</v>
      </c>
      <c r="BP141">
        <v>1195</v>
      </c>
      <c r="BQ141">
        <v>85</v>
      </c>
      <c r="BR141">
        <v>1280</v>
      </c>
      <c r="BS141" s="242">
        <v>0.90140845070422537</v>
      </c>
      <c r="BT141" s="2">
        <v>1.1392438276214436</v>
      </c>
      <c r="BU141">
        <v>100</v>
      </c>
      <c r="BV141" s="242">
        <v>7.0422535211267609E-2</v>
      </c>
      <c r="BW141" s="2">
        <v>0.51772520243831999</v>
      </c>
      <c r="BX141">
        <v>10</v>
      </c>
      <c r="BY141">
        <v>0</v>
      </c>
      <c r="BZ141">
        <v>10</v>
      </c>
      <c r="CA141" s="242">
        <v>7.0422535211267607E-3</v>
      </c>
      <c r="CB141" s="2">
        <v>0.11269949783357755</v>
      </c>
      <c r="CC141">
        <v>15</v>
      </c>
    </row>
    <row r="142" spans="1:81">
      <c r="A142" s="149" t="s">
        <v>750</v>
      </c>
      <c r="B142" s="228" t="s">
        <v>542</v>
      </c>
      <c r="C142" s="77">
        <v>6020522.0099999998</v>
      </c>
      <c r="D142" s="78"/>
      <c r="E142" s="79"/>
      <c r="F142" s="80"/>
      <c r="G142" s="80"/>
      <c r="H142" s="81"/>
      <c r="I142" s="258">
        <v>466020522.00999999</v>
      </c>
      <c r="J142" s="228">
        <v>2.76</v>
      </c>
      <c r="K142" s="398">
        <v>276</v>
      </c>
      <c r="L142" s="78">
        <v>2.77</v>
      </c>
      <c r="M142" s="82">
        <v>277</v>
      </c>
      <c r="N142" s="239">
        <v>6020522.0099999998</v>
      </c>
      <c r="O142" s="227">
        <v>1</v>
      </c>
      <c r="P142" s="404">
        <v>4865</v>
      </c>
      <c r="Q142" s="80">
        <v>4948</v>
      </c>
      <c r="R142" s="410">
        <v>4948</v>
      </c>
      <c r="S142" s="80">
        <v>4900</v>
      </c>
      <c r="T142" s="415">
        <v>4977</v>
      </c>
      <c r="U142" s="229">
        <v>-83</v>
      </c>
      <c r="V142" s="421">
        <v>-1.6774454324979791E-2</v>
      </c>
      <c r="W142" s="83">
        <v>-29</v>
      </c>
      <c r="X142" s="427">
        <v>-5.8268032951577257E-3</v>
      </c>
      <c r="Y142" s="435">
        <v>1764.2</v>
      </c>
      <c r="Z142" s="227">
        <v>1788.7</v>
      </c>
      <c r="AA142" s="239">
        <v>6020522.0099999998</v>
      </c>
      <c r="AB142" s="227">
        <v>1</v>
      </c>
      <c r="AC142" s="442">
        <v>2152</v>
      </c>
      <c r="AD142" s="239">
        <v>2120</v>
      </c>
      <c r="AE142" s="410">
        <v>2120</v>
      </c>
      <c r="AF142" s="452">
        <v>2216</v>
      </c>
      <c r="AG142" s="229">
        <v>32</v>
      </c>
      <c r="AH142" s="421">
        <v>1.509433962264151E-2</v>
      </c>
      <c r="AI142" s="80">
        <v>-96</v>
      </c>
      <c r="AJ142" s="231">
        <v>-4.3321299638989168E-2</v>
      </c>
      <c r="AK142" s="442">
        <v>2081</v>
      </c>
      <c r="AL142" s="239">
        <v>2086</v>
      </c>
      <c r="AM142" s="410">
        <v>2086</v>
      </c>
      <c r="AN142" s="464">
        <v>2166</v>
      </c>
      <c r="AO142" s="232">
        <v>-5</v>
      </c>
      <c r="AP142" s="421">
        <v>-2.3969319271332696E-3</v>
      </c>
      <c r="AQ142" s="83">
        <v>-80</v>
      </c>
      <c r="AR142" s="427">
        <v>-3.6934441366574332E-2</v>
      </c>
      <c r="AS142" s="233">
        <v>7.5398550724637685</v>
      </c>
      <c r="AT142" s="85">
        <v>7.5306859205776178</v>
      </c>
      <c r="AU142" s="404">
        <v>1785</v>
      </c>
      <c r="AV142" s="228">
        <v>1495</v>
      </c>
      <c r="AW142" s="228">
        <v>95</v>
      </c>
      <c r="AX142" s="83">
        <v>1590</v>
      </c>
      <c r="AY142" s="84">
        <v>0.89075630252100846</v>
      </c>
      <c r="AZ142" s="86">
        <v>1.0616880840536453</v>
      </c>
      <c r="BA142" s="228">
        <v>50</v>
      </c>
      <c r="BB142" s="84">
        <v>2.8011204481792718E-2</v>
      </c>
      <c r="BC142" s="86">
        <v>0.33346672002134187</v>
      </c>
      <c r="BD142" s="228">
        <v>60</v>
      </c>
      <c r="BE142" s="228">
        <v>40</v>
      </c>
      <c r="BF142" s="83">
        <v>100</v>
      </c>
      <c r="BG142" s="84">
        <v>5.6022408963585436E-2</v>
      </c>
      <c r="BH142" s="86">
        <v>0.98112800286489388</v>
      </c>
      <c r="BI142" s="234">
        <v>45</v>
      </c>
      <c r="BJ142" s="88" t="s">
        <v>7</v>
      </c>
      <c r="BK142" s="76" t="s">
        <v>7</v>
      </c>
      <c r="BL142" s="216" t="s">
        <v>7</v>
      </c>
      <c r="BN142" s="140"/>
      <c r="BO142">
        <v>2350</v>
      </c>
      <c r="BP142">
        <v>1820</v>
      </c>
      <c r="BQ142">
        <v>135</v>
      </c>
      <c r="BR142">
        <v>1955</v>
      </c>
      <c r="BS142" s="242">
        <v>0.83191489361702131</v>
      </c>
      <c r="BT142" s="2">
        <v>1.0514144913098038</v>
      </c>
      <c r="BU142">
        <v>235</v>
      </c>
      <c r="BV142" s="242">
        <v>0.1</v>
      </c>
      <c r="BW142" s="2">
        <v>0.73516978746241446</v>
      </c>
      <c r="BX142">
        <v>75</v>
      </c>
      <c r="BY142">
        <v>45</v>
      </c>
      <c r="BZ142">
        <v>120</v>
      </c>
      <c r="CA142" s="242">
        <v>5.106382978723404E-2</v>
      </c>
      <c r="CB142" s="2">
        <v>0.81719125237623891</v>
      </c>
      <c r="CC142">
        <v>45</v>
      </c>
    </row>
    <row r="143" spans="1:81">
      <c r="A143" s="149" t="s">
        <v>49</v>
      </c>
      <c r="B143" s="228" t="s">
        <v>543</v>
      </c>
      <c r="C143" s="77">
        <v>6020522.0199999996</v>
      </c>
      <c r="D143" s="78"/>
      <c r="E143" s="79"/>
      <c r="F143" s="80"/>
      <c r="G143" s="80"/>
      <c r="H143" s="81"/>
      <c r="I143" s="258">
        <v>466020522.01999998</v>
      </c>
      <c r="J143" s="228">
        <v>2.73</v>
      </c>
      <c r="K143" s="398">
        <v>273</v>
      </c>
      <c r="L143" s="78">
        <v>2.76</v>
      </c>
      <c r="M143" s="82">
        <v>276</v>
      </c>
      <c r="N143" s="239">
        <v>6020522.0199999996</v>
      </c>
      <c r="O143" s="227">
        <v>1</v>
      </c>
      <c r="P143" s="404">
        <v>4770</v>
      </c>
      <c r="Q143" s="80">
        <v>4966</v>
      </c>
      <c r="R143" s="410">
        <v>4966</v>
      </c>
      <c r="S143" s="80">
        <v>5169</v>
      </c>
      <c r="T143" s="415">
        <v>5309</v>
      </c>
      <c r="U143" s="229">
        <v>-196</v>
      </c>
      <c r="V143" s="421">
        <v>-3.9468385018123241E-2</v>
      </c>
      <c r="W143" s="83">
        <v>-343</v>
      </c>
      <c r="X143" s="427">
        <v>-6.4607270672443026E-2</v>
      </c>
      <c r="Y143" s="435">
        <v>1744.5</v>
      </c>
      <c r="Z143" s="227">
        <v>1801.9</v>
      </c>
      <c r="AA143" s="239">
        <v>6020522.0199999996</v>
      </c>
      <c r="AB143" s="227">
        <v>1</v>
      </c>
      <c r="AC143" s="442">
        <v>1984</v>
      </c>
      <c r="AD143" s="239">
        <v>1978</v>
      </c>
      <c r="AE143" s="410">
        <v>1978</v>
      </c>
      <c r="AF143" s="452">
        <v>1954</v>
      </c>
      <c r="AG143" s="229">
        <v>6</v>
      </c>
      <c r="AH143" s="421">
        <v>3.0333670374115269E-3</v>
      </c>
      <c r="AI143" s="80">
        <v>24</v>
      </c>
      <c r="AJ143" s="231">
        <v>1.2282497441146366E-2</v>
      </c>
      <c r="AK143" s="442">
        <v>1959</v>
      </c>
      <c r="AL143" s="239">
        <v>1965</v>
      </c>
      <c r="AM143" s="410">
        <v>1965</v>
      </c>
      <c r="AN143" s="464">
        <v>1939</v>
      </c>
      <c r="AO143" s="232">
        <v>-6</v>
      </c>
      <c r="AP143" s="421">
        <v>-3.0534351145038168E-3</v>
      </c>
      <c r="AQ143" s="83">
        <v>26</v>
      </c>
      <c r="AR143" s="427">
        <v>1.3408973697782363E-2</v>
      </c>
      <c r="AS143" s="233">
        <v>7.1758241758241761</v>
      </c>
      <c r="AT143" s="85">
        <v>7.1195652173913047</v>
      </c>
      <c r="AU143" s="404">
        <v>1690</v>
      </c>
      <c r="AV143" s="228">
        <v>1470</v>
      </c>
      <c r="AW143" s="228">
        <v>85</v>
      </c>
      <c r="AX143" s="83">
        <v>1555</v>
      </c>
      <c r="AY143" s="84">
        <v>0.92011834319526631</v>
      </c>
      <c r="AZ143" s="86">
        <v>1.0966845568477548</v>
      </c>
      <c r="BA143" s="228">
        <v>45</v>
      </c>
      <c r="BB143" s="84">
        <v>2.6627218934911243E-2</v>
      </c>
      <c r="BC143" s="86">
        <v>0.31699070160608622</v>
      </c>
      <c r="BD143" s="228">
        <v>30</v>
      </c>
      <c r="BE143" s="228">
        <v>15</v>
      </c>
      <c r="BF143" s="83">
        <v>45</v>
      </c>
      <c r="BG143" s="84">
        <v>2.6627218934911243E-2</v>
      </c>
      <c r="BH143" s="86">
        <v>0.46632607591788516</v>
      </c>
      <c r="BI143" s="234">
        <v>50</v>
      </c>
      <c r="BJ143" s="88" t="s">
        <v>7</v>
      </c>
      <c r="BK143" s="76" t="s">
        <v>7</v>
      </c>
      <c r="BL143" s="216" t="s">
        <v>7</v>
      </c>
      <c r="BN143" s="140" t="s">
        <v>50</v>
      </c>
      <c r="BO143">
        <v>2475</v>
      </c>
      <c r="BP143">
        <v>2050</v>
      </c>
      <c r="BQ143">
        <v>110</v>
      </c>
      <c r="BR143">
        <v>2160</v>
      </c>
      <c r="BS143" s="242">
        <v>0.87272727272727268</v>
      </c>
      <c r="BT143" s="2">
        <v>1.1029951603789432</v>
      </c>
      <c r="BU143">
        <v>180</v>
      </c>
      <c r="BV143" s="242">
        <v>7.2727272727272724E-2</v>
      </c>
      <c r="BW143" s="2">
        <v>0.53466893633630141</v>
      </c>
      <c r="BX143">
        <v>55</v>
      </c>
      <c r="BY143">
        <v>45</v>
      </c>
      <c r="BZ143">
        <v>100</v>
      </c>
      <c r="CA143" s="242">
        <v>4.0404040404040407E-2</v>
      </c>
      <c r="CB143" s="2">
        <v>0.64659913908557631</v>
      </c>
      <c r="CC143">
        <v>35</v>
      </c>
    </row>
    <row r="144" spans="1:81">
      <c r="A144" s="150" t="s">
        <v>107</v>
      </c>
      <c r="B144" s="218" t="s">
        <v>544</v>
      </c>
      <c r="C144" s="90">
        <v>6020530</v>
      </c>
      <c r="D144" s="91"/>
      <c r="E144" s="92"/>
      <c r="F144" s="93"/>
      <c r="G144" s="93"/>
      <c r="H144" s="94"/>
      <c r="I144" s="257">
        <v>466020530</v>
      </c>
      <c r="J144" s="218">
        <v>0.73</v>
      </c>
      <c r="K144" s="399">
        <v>73</v>
      </c>
      <c r="L144" s="91">
        <v>0.72</v>
      </c>
      <c r="M144" s="95">
        <v>72</v>
      </c>
      <c r="N144" s="249">
        <v>6020530</v>
      </c>
      <c r="O144" s="217">
        <v>1</v>
      </c>
      <c r="P144" s="405">
        <v>1965</v>
      </c>
      <c r="Q144" s="93">
        <v>1983</v>
      </c>
      <c r="R144" s="411">
        <v>1983</v>
      </c>
      <c r="S144" s="93">
        <v>1894</v>
      </c>
      <c r="T144" s="416">
        <v>1945</v>
      </c>
      <c r="U144" s="219">
        <v>-18</v>
      </c>
      <c r="V144" s="422">
        <v>-9.0771558245083209E-3</v>
      </c>
      <c r="W144" s="96">
        <v>38</v>
      </c>
      <c r="X144" s="428">
        <v>1.9537275064267352E-2</v>
      </c>
      <c r="Y144" s="438">
        <v>2702.5</v>
      </c>
      <c r="Z144" s="217">
        <v>2738.2</v>
      </c>
      <c r="AA144" s="249">
        <v>6020530</v>
      </c>
      <c r="AB144" s="217">
        <v>1</v>
      </c>
      <c r="AC144" s="443">
        <v>1026</v>
      </c>
      <c r="AD144" s="249">
        <v>1013</v>
      </c>
      <c r="AE144" s="411">
        <v>1013</v>
      </c>
      <c r="AF144" s="455">
        <v>1018</v>
      </c>
      <c r="AG144" s="219">
        <v>13</v>
      </c>
      <c r="AH144" s="422">
        <v>1.2833168805528134E-2</v>
      </c>
      <c r="AI144" s="93">
        <v>-5</v>
      </c>
      <c r="AJ144" s="221">
        <v>-4.911591355599214E-3</v>
      </c>
      <c r="AK144" s="443">
        <v>995</v>
      </c>
      <c r="AL144" s="249">
        <v>996</v>
      </c>
      <c r="AM144" s="411">
        <v>996</v>
      </c>
      <c r="AN144" s="466">
        <v>1006</v>
      </c>
      <c r="AO144" s="222">
        <v>-1</v>
      </c>
      <c r="AP144" s="422">
        <v>-1.004016064257028E-3</v>
      </c>
      <c r="AQ144" s="96">
        <v>-10</v>
      </c>
      <c r="AR144" s="428">
        <v>-9.9403578528827041E-3</v>
      </c>
      <c r="AS144" s="223">
        <v>13.63013698630137</v>
      </c>
      <c r="AT144" s="98">
        <v>13.833333333333334</v>
      </c>
      <c r="AU144" s="405">
        <v>770</v>
      </c>
      <c r="AV144" s="218">
        <v>500</v>
      </c>
      <c r="AW144" s="218">
        <v>50</v>
      </c>
      <c r="AX144" s="96">
        <v>550</v>
      </c>
      <c r="AY144" s="97">
        <v>0.7142857142857143</v>
      </c>
      <c r="AZ144" s="99">
        <v>0.85135365230716842</v>
      </c>
      <c r="BA144" s="218">
        <v>150</v>
      </c>
      <c r="BB144" s="97">
        <v>0.19480519480519481</v>
      </c>
      <c r="BC144" s="99">
        <v>2.3191094619666046</v>
      </c>
      <c r="BD144" s="218">
        <v>35</v>
      </c>
      <c r="BE144" s="218">
        <v>20</v>
      </c>
      <c r="BF144" s="96">
        <v>55</v>
      </c>
      <c r="BG144" s="97">
        <v>7.1428571428571425E-2</v>
      </c>
      <c r="BH144" s="99">
        <v>1.2509382036527394</v>
      </c>
      <c r="BI144" s="224">
        <v>25</v>
      </c>
      <c r="BJ144" s="268" t="s">
        <v>6</v>
      </c>
      <c r="BK144" s="89" t="s">
        <v>6</v>
      </c>
      <c r="BL144" s="216" t="s">
        <v>7</v>
      </c>
      <c r="BN144" s="140" t="s">
        <v>108</v>
      </c>
      <c r="BO144">
        <v>970</v>
      </c>
      <c r="BP144">
        <v>600</v>
      </c>
      <c r="BQ144">
        <v>55</v>
      </c>
      <c r="BR144">
        <v>655</v>
      </c>
      <c r="BS144" s="242">
        <v>0.67525773195876293</v>
      </c>
      <c r="BT144" s="2">
        <v>0.85342355353632804</v>
      </c>
      <c r="BU144">
        <v>210</v>
      </c>
      <c r="BV144" s="242">
        <v>0.21649484536082475</v>
      </c>
      <c r="BW144" s="2">
        <v>1.5916046945062581</v>
      </c>
      <c r="BX144">
        <v>30</v>
      </c>
      <c r="BY144">
        <v>30</v>
      </c>
      <c r="BZ144">
        <v>60</v>
      </c>
      <c r="CA144" s="242">
        <v>6.1855670103092786E-2</v>
      </c>
      <c r="CB144" s="2">
        <v>0.98989662014647506</v>
      </c>
      <c r="CC144">
        <v>45</v>
      </c>
    </row>
    <row r="145" spans="1:81">
      <c r="A145" s="150" t="s">
        <v>751</v>
      </c>
      <c r="B145" s="218" t="s">
        <v>545</v>
      </c>
      <c r="C145" s="90">
        <v>6020531</v>
      </c>
      <c r="D145" s="91"/>
      <c r="E145" s="92"/>
      <c r="F145" s="93"/>
      <c r="G145" s="93"/>
      <c r="H145" s="94"/>
      <c r="I145" s="257">
        <v>466020531</v>
      </c>
      <c r="J145" s="218">
        <v>1.6</v>
      </c>
      <c r="K145" s="399">
        <v>160</v>
      </c>
      <c r="L145" s="91">
        <v>1.6</v>
      </c>
      <c r="M145" s="95">
        <v>160</v>
      </c>
      <c r="N145" s="249">
        <v>6020531</v>
      </c>
      <c r="O145" s="217">
        <v>1</v>
      </c>
      <c r="P145" s="405">
        <v>6188</v>
      </c>
      <c r="Q145" s="93">
        <v>5652</v>
      </c>
      <c r="R145" s="411">
        <v>5652</v>
      </c>
      <c r="S145" s="93">
        <v>5456</v>
      </c>
      <c r="T145" s="416">
        <v>5412</v>
      </c>
      <c r="U145" s="219">
        <v>536</v>
      </c>
      <c r="V145" s="422">
        <v>9.4833687190375091E-2</v>
      </c>
      <c r="W145" s="96">
        <v>240</v>
      </c>
      <c r="X145" s="428">
        <v>4.4345898004434593E-2</v>
      </c>
      <c r="Y145" s="438">
        <v>3877.2</v>
      </c>
      <c r="Z145" s="217">
        <v>3529.6</v>
      </c>
      <c r="AA145" s="249">
        <v>6020531</v>
      </c>
      <c r="AB145" s="217">
        <v>1</v>
      </c>
      <c r="AC145" s="443">
        <v>2822</v>
      </c>
      <c r="AD145" s="249">
        <v>2764</v>
      </c>
      <c r="AE145" s="411">
        <v>2764</v>
      </c>
      <c r="AF145" s="455">
        <v>2695</v>
      </c>
      <c r="AG145" s="219">
        <v>58</v>
      </c>
      <c r="AH145" s="422">
        <v>2.0984081041968163E-2</v>
      </c>
      <c r="AI145" s="93">
        <v>69</v>
      </c>
      <c r="AJ145" s="221">
        <v>2.5602968460111317E-2</v>
      </c>
      <c r="AK145" s="443">
        <v>2662</v>
      </c>
      <c r="AL145" s="249">
        <v>2559</v>
      </c>
      <c r="AM145" s="411">
        <v>2559</v>
      </c>
      <c r="AN145" s="466">
        <v>2595</v>
      </c>
      <c r="AO145" s="222">
        <v>103</v>
      </c>
      <c r="AP145" s="422">
        <v>4.0250097694411881E-2</v>
      </c>
      <c r="AQ145" s="96">
        <v>-36</v>
      </c>
      <c r="AR145" s="428">
        <v>-1.3872832369942197E-2</v>
      </c>
      <c r="AS145" s="223">
        <v>16.637499999999999</v>
      </c>
      <c r="AT145" s="98">
        <v>15.99375</v>
      </c>
      <c r="AU145" s="405">
        <v>2845</v>
      </c>
      <c r="AV145" s="218">
        <v>2005</v>
      </c>
      <c r="AW145" s="218">
        <v>250</v>
      </c>
      <c r="AX145" s="96">
        <v>2255</v>
      </c>
      <c r="AY145" s="97">
        <v>0.79261862917398951</v>
      </c>
      <c r="AZ145" s="99">
        <v>0.94471827076756798</v>
      </c>
      <c r="BA145" s="218">
        <v>320</v>
      </c>
      <c r="BB145" s="97">
        <v>0.11247803163444639</v>
      </c>
      <c r="BC145" s="99">
        <v>1.3390241861243617</v>
      </c>
      <c r="BD145" s="218">
        <v>175</v>
      </c>
      <c r="BE145" s="218">
        <v>45</v>
      </c>
      <c r="BF145" s="96">
        <v>220</v>
      </c>
      <c r="BG145" s="97">
        <v>7.7328646748681895E-2</v>
      </c>
      <c r="BH145" s="99">
        <v>1.3542670183657075</v>
      </c>
      <c r="BI145" s="224">
        <v>55</v>
      </c>
      <c r="BJ145" s="268" t="s">
        <v>6</v>
      </c>
      <c r="BK145" s="89" t="s">
        <v>6</v>
      </c>
      <c r="BL145" s="216" t="s">
        <v>7</v>
      </c>
      <c r="BM145" t="s">
        <v>592</v>
      </c>
      <c r="BN145" s="140" t="s">
        <v>108</v>
      </c>
      <c r="BO145">
        <v>3160</v>
      </c>
      <c r="BP145">
        <v>1955</v>
      </c>
      <c r="BQ145">
        <v>260</v>
      </c>
      <c r="BR145">
        <v>2215</v>
      </c>
      <c r="BS145" s="242">
        <v>0.70094936708860756</v>
      </c>
      <c r="BT145" s="2">
        <v>0.88589389117329076</v>
      </c>
      <c r="BU145">
        <v>655</v>
      </c>
      <c r="BV145" s="242">
        <v>0.20727848101265822</v>
      </c>
      <c r="BW145" s="2">
        <v>1.5238487683160804</v>
      </c>
      <c r="BX145">
        <v>220</v>
      </c>
      <c r="BY145">
        <v>45</v>
      </c>
      <c r="BZ145">
        <v>265</v>
      </c>
      <c r="CA145" s="242">
        <v>8.3860759493670889E-2</v>
      </c>
      <c r="CB145" s="2">
        <v>1.3420512985688364</v>
      </c>
      <c r="CC145">
        <v>35</v>
      </c>
    </row>
    <row r="146" spans="1:81">
      <c r="A146" s="149"/>
      <c r="B146" s="228" t="s">
        <v>546</v>
      </c>
      <c r="C146" s="77">
        <v>6020532</v>
      </c>
      <c r="D146" s="78"/>
      <c r="E146" s="79"/>
      <c r="F146" s="80"/>
      <c r="G146" s="80"/>
      <c r="H146" s="81"/>
      <c r="I146" s="258">
        <v>466020532</v>
      </c>
      <c r="J146" s="228">
        <v>1.02</v>
      </c>
      <c r="K146" s="398">
        <v>102</v>
      </c>
      <c r="L146" s="78">
        <v>1.02</v>
      </c>
      <c r="M146" s="82">
        <v>102</v>
      </c>
      <c r="N146" s="239">
        <v>6020532</v>
      </c>
      <c r="O146" s="227">
        <v>1</v>
      </c>
      <c r="P146" s="404">
        <v>1002</v>
      </c>
      <c r="Q146" s="80">
        <v>923</v>
      </c>
      <c r="R146" s="410">
        <v>923</v>
      </c>
      <c r="S146" s="80">
        <v>874</v>
      </c>
      <c r="T146" s="415">
        <v>928</v>
      </c>
      <c r="U146" s="229">
        <v>79</v>
      </c>
      <c r="V146" s="421">
        <v>8.5590465872156019E-2</v>
      </c>
      <c r="W146" s="83">
        <v>-5</v>
      </c>
      <c r="X146" s="427">
        <v>-5.387931034482759E-3</v>
      </c>
      <c r="Y146" s="435">
        <v>982.6</v>
      </c>
      <c r="Z146" s="227">
        <v>906.8</v>
      </c>
      <c r="AA146" s="239">
        <v>6020532</v>
      </c>
      <c r="AB146" s="227">
        <v>1</v>
      </c>
      <c r="AC146" s="442">
        <v>427</v>
      </c>
      <c r="AD146" s="239">
        <v>407</v>
      </c>
      <c r="AE146" s="410">
        <v>407</v>
      </c>
      <c r="AF146" s="452">
        <v>396</v>
      </c>
      <c r="AG146" s="229">
        <v>20</v>
      </c>
      <c r="AH146" s="421">
        <v>4.9140049140049137E-2</v>
      </c>
      <c r="AI146" s="80">
        <v>11</v>
      </c>
      <c r="AJ146" s="231">
        <v>2.7777777777777776E-2</v>
      </c>
      <c r="AK146" s="442">
        <v>410</v>
      </c>
      <c r="AL146" s="239">
        <v>380</v>
      </c>
      <c r="AM146" s="410">
        <v>380</v>
      </c>
      <c r="AN146" s="464">
        <v>385</v>
      </c>
      <c r="AO146" s="232">
        <v>30</v>
      </c>
      <c r="AP146" s="421">
        <v>7.8947368421052627E-2</v>
      </c>
      <c r="AQ146" s="83">
        <v>-5</v>
      </c>
      <c r="AR146" s="427">
        <v>-1.2987012987012988E-2</v>
      </c>
      <c r="AS146" s="233">
        <v>4.0196078431372548</v>
      </c>
      <c r="AT146" s="85">
        <v>3.7254901960784315</v>
      </c>
      <c r="AU146" s="404">
        <v>465</v>
      </c>
      <c r="AV146" s="228">
        <v>345</v>
      </c>
      <c r="AW146" s="228">
        <v>50</v>
      </c>
      <c r="AX146" s="83">
        <v>395</v>
      </c>
      <c r="AY146" s="84">
        <v>0.84946236559139787</v>
      </c>
      <c r="AZ146" s="86">
        <v>1.0124700424212132</v>
      </c>
      <c r="BA146" s="228">
        <v>30</v>
      </c>
      <c r="BB146" s="84">
        <v>6.4516129032258063E-2</v>
      </c>
      <c r="BC146" s="86">
        <v>0.76804915514592931</v>
      </c>
      <c r="BD146" s="228">
        <v>25</v>
      </c>
      <c r="BE146" s="228">
        <v>0</v>
      </c>
      <c r="BF146" s="83">
        <v>25</v>
      </c>
      <c r="BG146" s="84">
        <v>5.3763440860215055E-2</v>
      </c>
      <c r="BH146" s="86">
        <v>0.94156638984614816</v>
      </c>
      <c r="BI146" s="234">
        <v>0</v>
      </c>
      <c r="BJ146" s="88" t="s">
        <v>7</v>
      </c>
      <c r="BK146" s="76" t="s">
        <v>7</v>
      </c>
      <c r="BL146" s="225" t="s">
        <v>5</v>
      </c>
      <c r="BN146" s="140"/>
      <c r="BO146">
        <v>475</v>
      </c>
      <c r="BP146">
        <v>325</v>
      </c>
      <c r="BQ146">
        <v>55</v>
      </c>
      <c r="BR146">
        <v>380</v>
      </c>
      <c r="BS146" s="242">
        <v>0.8</v>
      </c>
      <c r="BT146" s="2">
        <v>1.0110788970140314</v>
      </c>
      <c r="BU146">
        <v>65</v>
      </c>
      <c r="BV146" s="242">
        <v>0.1368421052631579</v>
      </c>
      <c r="BW146" s="2">
        <v>1.0060218144222515</v>
      </c>
      <c r="BX146">
        <v>25</v>
      </c>
      <c r="BY146">
        <v>10</v>
      </c>
      <c r="BZ146">
        <v>35</v>
      </c>
      <c r="CA146" s="242">
        <v>7.3684210526315783E-2</v>
      </c>
      <c r="CB146" s="2">
        <v>1.1791926404902744</v>
      </c>
      <c r="CC146">
        <v>0</v>
      </c>
    </row>
    <row r="147" spans="1:81">
      <c r="A147" s="149" t="s">
        <v>752</v>
      </c>
      <c r="B147" s="228" t="s">
        <v>547</v>
      </c>
      <c r="C147" s="77">
        <v>6020533</v>
      </c>
      <c r="D147" s="78"/>
      <c r="E147" s="79"/>
      <c r="F147" s="80"/>
      <c r="G147" s="80"/>
      <c r="H147" s="81"/>
      <c r="I147" s="258">
        <v>466020533</v>
      </c>
      <c r="J147" s="228">
        <v>1.72</v>
      </c>
      <c r="K147" s="398">
        <v>172</v>
      </c>
      <c r="L147" s="78">
        <v>1.74</v>
      </c>
      <c r="M147" s="82">
        <v>174</v>
      </c>
      <c r="N147" s="239">
        <v>6020533</v>
      </c>
      <c r="O147" s="227">
        <v>1</v>
      </c>
      <c r="P147" s="404">
        <v>4107</v>
      </c>
      <c r="Q147" s="80">
        <v>4315</v>
      </c>
      <c r="R147" s="410">
        <v>4315</v>
      </c>
      <c r="S147" s="80">
        <v>4069</v>
      </c>
      <c r="T147" s="415">
        <v>4296</v>
      </c>
      <c r="U147" s="229">
        <v>-208</v>
      </c>
      <c r="V147" s="421">
        <v>-4.8203939745075322E-2</v>
      </c>
      <c r="W147" s="83">
        <v>19</v>
      </c>
      <c r="X147" s="427">
        <v>4.4227188081936682E-3</v>
      </c>
      <c r="Y147" s="435">
        <v>2391.1</v>
      </c>
      <c r="Z147" s="227">
        <v>2480.6999999999998</v>
      </c>
      <c r="AA147" s="239">
        <v>6020533</v>
      </c>
      <c r="AB147" s="227">
        <v>1</v>
      </c>
      <c r="AC147" s="442">
        <v>1740</v>
      </c>
      <c r="AD147" s="239">
        <v>1748</v>
      </c>
      <c r="AE147" s="410">
        <v>1748</v>
      </c>
      <c r="AF147" s="452">
        <v>1739</v>
      </c>
      <c r="AG147" s="229">
        <v>-8</v>
      </c>
      <c r="AH147" s="421">
        <v>-4.5766590389016018E-3</v>
      </c>
      <c r="AI147" s="80">
        <v>9</v>
      </c>
      <c r="AJ147" s="231">
        <v>5.1753881541115581E-3</v>
      </c>
      <c r="AK147" s="442">
        <v>1679</v>
      </c>
      <c r="AL147" s="239">
        <v>1726</v>
      </c>
      <c r="AM147" s="410">
        <v>1726</v>
      </c>
      <c r="AN147" s="464">
        <v>1703</v>
      </c>
      <c r="AO147" s="232">
        <v>-47</v>
      </c>
      <c r="AP147" s="421">
        <v>-2.7230590961761298E-2</v>
      </c>
      <c r="AQ147" s="83">
        <v>23</v>
      </c>
      <c r="AR147" s="427">
        <v>1.3505578391074574E-2</v>
      </c>
      <c r="AS147" s="233">
        <v>9.7616279069767433</v>
      </c>
      <c r="AT147" s="85">
        <v>9.9195402298850581</v>
      </c>
      <c r="AU147" s="404">
        <v>1660</v>
      </c>
      <c r="AV147" s="228">
        <v>1280</v>
      </c>
      <c r="AW147" s="228">
        <v>150</v>
      </c>
      <c r="AX147" s="83">
        <v>1430</v>
      </c>
      <c r="AY147" s="84">
        <v>0.86144578313253017</v>
      </c>
      <c r="AZ147" s="86">
        <v>1.0267530192282839</v>
      </c>
      <c r="BA147" s="228">
        <v>90</v>
      </c>
      <c r="BB147" s="84">
        <v>5.4216867469879519E-2</v>
      </c>
      <c r="BC147" s="86">
        <v>0.6454388984509466</v>
      </c>
      <c r="BD147" s="228">
        <v>80</v>
      </c>
      <c r="BE147" s="228">
        <v>45</v>
      </c>
      <c r="BF147" s="83">
        <v>125</v>
      </c>
      <c r="BG147" s="84">
        <v>7.5301204819277115E-2</v>
      </c>
      <c r="BH147" s="86">
        <v>1.3187601544531895</v>
      </c>
      <c r="BI147" s="234">
        <v>25</v>
      </c>
      <c r="BJ147" s="88" t="s">
        <v>7</v>
      </c>
      <c r="BK147" s="76" t="s">
        <v>7</v>
      </c>
      <c r="BL147" s="216" t="s">
        <v>7</v>
      </c>
      <c r="BN147" s="140"/>
      <c r="BO147">
        <v>2290</v>
      </c>
      <c r="BP147">
        <v>1705</v>
      </c>
      <c r="BQ147">
        <v>175</v>
      </c>
      <c r="BR147">
        <v>1880</v>
      </c>
      <c r="BS147" s="242">
        <v>0.82096069868995636</v>
      </c>
      <c r="BT147" s="2">
        <v>1.0375700471541369</v>
      </c>
      <c r="BU147">
        <v>230</v>
      </c>
      <c r="BV147" s="242">
        <v>0.10043668122270742</v>
      </c>
      <c r="BW147" s="2">
        <v>0.73838013587928086</v>
      </c>
      <c r="BX147">
        <v>95</v>
      </c>
      <c r="BY147">
        <v>50</v>
      </c>
      <c r="BZ147">
        <v>145</v>
      </c>
      <c r="CA147" s="242">
        <v>6.3318777292576414E-2</v>
      </c>
      <c r="CB147" s="2">
        <v>1.0133112054119482</v>
      </c>
      <c r="CC147">
        <v>30</v>
      </c>
    </row>
    <row r="148" spans="1:81">
      <c r="A148" s="150" t="s">
        <v>753</v>
      </c>
      <c r="B148" s="218" t="s">
        <v>548</v>
      </c>
      <c r="C148" s="90">
        <v>6020534</v>
      </c>
      <c r="D148" s="91"/>
      <c r="E148" s="92"/>
      <c r="F148" s="93"/>
      <c r="G148" s="93"/>
      <c r="H148" s="94"/>
      <c r="I148" s="257">
        <v>466020534</v>
      </c>
      <c r="J148" s="218">
        <v>1.02</v>
      </c>
      <c r="K148" s="399">
        <v>102</v>
      </c>
      <c r="L148" s="91">
        <v>1.04</v>
      </c>
      <c r="M148" s="95">
        <v>104</v>
      </c>
      <c r="N148" s="249">
        <v>6020534</v>
      </c>
      <c r="O148" s="217">
        <v>1</v>
      </c>
      <c r="P148" s="405">
        <v>3846</v>
      </c>
      <c r="Q148" s="93">
        <v>3833</v>
      </c>
      <c r="R148" s="411">
        <v>3833</v>
      </c>
      <c r="S148" s="93">
        <v>3566</v>
      </c>
      <c r="T148" s="416">
        <v>3627</v>
      </c>
      <c r="U148" s="219">
        <v>13</v>
      </c>
      <c r="V148" s="422">
        <v>3.3915992695016956E-3</v>
      </c>
      <c r="W148" s="96">
        <v>206</v>
      </c>
      <c r="X148" s="428">
        <v>5.6796250344637443E-2</v>
      </c>
      <c r="Y148" s="438">
        <v>3782.8</v>
      </c>
      <c r="Z148" s="217">
        <v>3689.8</v>
      </c>
      <c r="AA148" s="249">
        <v>6020534</v>
      </c>
      <c r="AB148" s="217">
        <v>1</v>
      </c>
      <c r="AC148" s="443">
        <v>1954</v>
      </c>
      <c r="AD148" s="249">
        <v>1933</v>
      </c>
      <c r="AE148" s="411">
        <v>1933</v>
      </c>
      <c r="AF148" s="455">
        <v>1872</v>
      </c>
      <c r="AG148" s="219">
        <v>21</v>
      </c>
      <c r="AH148" s="422">
        <v>1.0863942058975685E-2</v>
      </c>
      <c r="AI148" s="93">
        <v>61</v>
      </c>
      <c r="AJ148" s="221">
        <v>3.2585470085470088E-2</v>
      </c>
      <c r="AK148" s="443">
        <v>1859</v>
      </c>
      <c r="AL148" s="249">
        <v>1851</v>
      </c>
      <c r="AM148" s="411">
        <v>1851</v>
      </c>
      <c r="AN148" s="466">
        <v>1771</v>
      </c>
      <c r="AO148" s="222">
        <v>8</v>
      </c>
      <c r="AP148" s="422">
        <v>4.3219881145326851E-3</v>
      </c>
      <c r="AQ148" s="96">
        <v>80</v>
      </c>
      <c r="AR148" s="428">
        <v>4.517221908526256E-2</v>
      </c>
      <c r="AS148" s="223">
        <v>18.225490196078432</v>
      </c>
      <c r="AT148" s="98">
        <v>17.798076923076923</v>
      </c>
      <c r="AU148" s="405">
        <v>1570</v>
      </c>
      <c r="AV148" s="218">
        <v>1000</v>
      </c>
      <c r="AW148" s="218">
        <v>120</v>
      </c>
      <c r="AX148" s="96">
        <v>1120</v>
      </c>
      <c r="AY148" s="97">
        <v>0.7133757961783439</v>
      </c>
      <c r="AZ148" s="99">
        <v>0.85026912536155419</v>
      </c>
      <c r="BA148" s="218">
        <v>280</v>
      </c>
      <c r="BB148" s="97">
        <v>0.17834394904458598</v>
      </c>
      <c r="BC148" s="99">
        <v>2.1231422505307851</v>
      </c>
      <c r="BD148" s="218">
        <v>105</v>
      </c>
      <c r="BE148" s="218">
        <v>35</v>
      </c>
      <c r="BF148" s="96">
        <v>140</v>
      </c>
      <c r="BG148" s="97">
        <v>8.9171974522292988E-2</v>
      </c>
      <c r="BH148" s="99">
        <v>1.5616808147511907</v>
      </c>
      <c r="BI148" s="224">
        <v>25</v>
      </c>
      <c r="BJ148" s="268" t="s">
        <v>6</v>
      </c>
      <c r="BK148" s="89" t="s">
        <v>6</v>
      </c>
      <c r="BL148" s="226" t="s">
        <v>6</v>
      </c>
      <c r="BN148" s="140" t="s">
        <v>117</v>
      </c>
      <c r="BO148">
        <v>2065</v>
      </c>
      <c r="BP148">
        <v>1355</v>
      </c>
      <c r="BQ148">
        <v>110</v>
      </c>
      <c r="BR148">
        <v>1465</v>
      </c>
      <c r="BS148" s="242">
        <v>0.70944309927360771</v>
      </c>
      <c r="BT148" s="2">
        <v>0.89662868288471897</v>
      </c>
      <c r="BU148">
        <v>455</v>
      </c>
      <c r="BV148" s="242">
        <v>0.22033898305084745</v>
      </c>
      <c r="BW148" s="2">
        <v>1.6198656333917605</v>
      </c>
      <c r="BX148">
        <v>95</v>
      </c>
      <c r="BY148">
        <v>35</v>
      </c>
      <c r="BZ148">
        <v>130</v>
      </c>
      <c r="CA148" s="242">
        <v>6.2953995157384993E-2</v>
      </c>
      <c r="CB148" s="2">
        <v>1.0074734770013762</v>
      </c>
      <c r="CC148">
        <v>15</v>
      </c>
    </row>
    <row r="149" spans="1:81">
      <c r="A149" s="149" t="s">
        <v>116</v>
      </c>
      <c r="B149" s="228" t="s">
        <v>549</v>
      </c>
      <c r="C149" s="77">
        <v>6020535</v>
      </c>
      <c r="D149" s="78"/>
      <c r="E149" s="79"/>
      <c r="F149" s="80"/>
      <c r="G149" s="80"/>
      <c r="H149" s="81"/>
      <c r="I149" s="258">
        <v>466020535</v>
      </c>
      <c r="J149" s="228">
        <v>1.4</v>
      </c>
      <c r="K149" s="398">
        <v>140</v>
      </c>
      <c r="L149" s="78">
        <v>1.41</v>
      </c>
      <c r="M149" s="82">
        <v>141</v>
      </c>
      <c r="N149" s="239">
        <v>6020535</v>
      </c>
      <c r="O149" s="227">
        <v>1</v>
      </c>
      <c r="P149" s="404">
        <v>4098</v>
      </c>
      <c r="Q149" s="80">
        <v>4012</v>
      </c>
      <c r="R149" s="410">
        <v>4012</v>
      </c>
      <c r="S149" s="80">
        <v>3972</v>
      </c>
      <c r="T149" s="415">
        <v>3857</v>
      </c>
      <c r="U149" s="229">
        <v>86</v>
      </c>
      <c r="V149" s="421">
        <v>2.1435692921236291E-2</v>
      </c>
      <c r="W149" s="83">
        <v>155</v>
      </c>
      <c r="X149" s="427">
        <v>4.0186673580502978E-2</v>
      </c>
      <c r="Y149" s="435">
        <v>2921.9</v>
      </c>
      <c r="Z149" s="227">
        <v>2843.6</v>
      </c>
      <c r="AA149" s="239">
        <v>6020535</v>
      </c>
      <c r="AB149" s="227">
        <v>1</v>
      </c>
      <c r="AC149" s="442">
        <v>1750</v>
      </c>
      <c r="AD149" s="239">
        <v>1702</v>
      </c>
      <c r="AE149" s="410">
        <v>1702</v>
      </c>
      <c r="AF149" s="452">
        <v>1731</v>
      </c>
      <c r="AG149" s="229">
        <v>48</v>
      </c>
      <c r="AH149" s="421">
        <v>2.8202115158636899E-2</v>
      </c>
      <c r="AI149" s="80">
        <v>-29</v>
      </c>
      <c r="AJ149" s="231">
        <v>-1.6753321779318313E-2</v>
      </c>
      <c r="AK149" s="442">
        <v>1724</v>
      </c>
      <c r="AL149" s="239">
        <v>1689</v>
      </c>
      <c r="AM149" s="410">
        <v>1689</v>
      </c>
      <c r="AN149" s="464">
        <v>1716</v>
      </c>
      <c r="AO149" s="232">
        <v>35</v>
      </c>
      <c r="AP149" s="421">
        <v>2.0722320899940794E-2</v>
      </c>
      <c r="AQ149" s="83">
        <v>-27</v>
      </c>
      <c r="AR149" s="427">
        <v>-1.5734265734265736E-2</v>
      </c>
      <c r="AS149" s="233">
        <v>12.314285714285715</v>
      </c>
      <c r="AT149" s="85">
        <v>11.978723404255319</v>
      </c>
      <c r="AU149" s="404">
        <v>1655</v>
      </c>
      <c r="AV149" s="228">
        <v>1320</v>
      </c>
      <c r="AW149" s="228">
        <v>140</v>
      </c>
      <c r="AX149" s="83">
        <v>1460</v>
      </c>
      <c r="AY149" s="84">
        <v>0.8821752265861027</v>
      </c>
      <c r="AZ149" s="86">
        <v>1.0514603415805754</v>
      </c>
      <c r="BA149" s="228">
        <v>90</v>
      </c>
      <c r="BB149" s="84">
        <v>5.4380664652567974E-2</v>
      </c>
      <c r="BC149" s="86">
        <v>0.64738886491152348</v>
      </c>
      <c r="BD149" s="228">
        <v>75</v>
      </c>
      <c r="BE149" s="228">
        <v>30</v>
      </c>
      <c r="BF149" s="83">
        <v>105</v>
      </c>
      <c r="BG149" s="84">
        <v>6.3444108761329304E-2</v>
      </c>
      <c r="BH149" s="86">
        <v>1.1111052322474484</v>
      </c>
      <c r="BI149" s="234">
        <v>15</v>
      </c>
      <c r="BJ149" s="88" t="s">
        <v>7</v>
      </c>
      <c r="BK149" s="76" t="s">
        <v>7</v>
      </c>
      <c r="BL149" s="216" t="s">
        <v>7</v>
      </c>
      <c r="BN149" s="140"/>
      <c r="BO149">
        <v>1980</v>
      </c>
      <c r="BP149">
        <v>1540</v>
      </c>
      <c r="BQ149">
        <v>100</v>
      </c>
      <c r="BR149">
        <v>1640</v>
      </c>
      <c r="BS149" s="242">
        <v>0.82828282828282829</v>
      </c>
      <c r="BT149" s="2">
        <v>1.0468241105448304</v>
      </c>
      <c r="BU149">
        <v>220</v>
      </c>
      <c r="BV149" s="242">
        <v>0.1111111111111111</v>
      </c>
      <c r="BW149" s="2">
        <v>0.81685531940268263</v>
      </c>
      <c r="BX149">
        <v>65</v>
      </c>
      <c r="BY149">
        <v>25</v>
      </c>
      <c r="BZ149">
        <v>90</v>
      </c>
      <c r="CA149" s="242">
        <v>4.5454545454545456E-2</v>
      </c>
      <c r="CB149" s="2">
        <v>0.72742403147127332</v>
      </c>
      <c r="CC149">
        <v>25</v>
      </c>
    </row>
    <row r="150" spans="1:81">
      <c r="A150" s="149" t="s">
        <v>754</v>
      </c>
      <c r="B150" s="228" t="s">
        <v>550</v>
      </c>
      <c r="C150" s="77">
        <v>6020536</v>
      </c>
      <c r="D150" s="78"/>
      <c r="E150" s="79"/>
      <c r="F150" s="80"/>
      <c r="G150" s="80"/>
      <c r="H150" s="81"/>
      <c r="I150" s="258">
        <v>466020536</v>
      </c>
      <c r="J150" s="228">
        <v>4.25</v>
      </c>
      <c r="K150" s="398">
        <v>425</v>
      </c>
      <c r="L150" s="78">
        <v>4.2699999999999996</v>
      </c>
      <c r="M150" s="82">
        <v>426.99999999999994</v>
      </c>
      <c r="N150" s="239">
        <v>6020536</v>
      </c>
      <c r="O150" s="227">
        <v>1</v>
      </c>
      <c r="P150" s="404">
        <v>7382</v>
      </c>
      <c r="Q150" s="80">
        <v>7174</v>
      </c>
      <c r="R150" s="410">
        <v>7174</v>
      </c>
      <c r="S150" s="80">
        <v>7375</v>
      </c>
      <c r="T150" s="415">
        <v>6864</v>
      </c>
      <c r="U150" s="229">
        <v>208</v>
      </c>
      <c r="V150" s="421">
        <v>2.8993587956509619E-2</v>
      </c>
      <c r="W150" s="83">
        <v>310</v>
      </c>
      <c r="X150" s="427">
        <v>4.516317016317016E-2</v>
      </c>
      <c r="Y150" s="435">
        <v>1735.4</v>
      </c>
      <c r="Z150" s="227">
        <v>1681.2</v>
      </c>
      <c r="AA150" s="239">
        <v>6020536</v>
      </c>
      <c r="AB150" s="227">
        <v>1</v>
      </c>
      <c r="AC150" s="442">
        <v>3506</v>
      </c>
      <c r="AD150" s="239">
        <v>3442</v>
      </c>
      <c r="AE150" s="410">
        <v>3442</v>
      </c>
      <c r="AF150" s="452">
        <v>3441</v>
      </c>
      <c r="AG150" s="229">
        <v>64</v>
      </c>
      <c r="AH150" s="421">
        <v>1.8593840790238233E-2</v>
      </c>
      <c r="AI150" s="80">
        <v>1</v>
      </c>
      <c r="AJ150" s="231">
        <v>2.906131938390003E-4</v>
      </c>
      <c r="AK150" s="442">
        <v>3366</v>
      </c>
      <c r="AL150" s="239">
        <v>3321</v>
      </c>
      <c r="AM150" s="410">
        <v>3321</v>
      </c>
      <c r="AN150" s="464">
        <v>3346</v>
      </c>
      <c r="AO150" s="232">
        <v>45</v>
      </c>
      <c r="AP150" s="421">
        <v>1.3550135501355014E-2</v>
      </c>
      <c r="AQ150" s="83">
        <v>-25</v>
      </c>
      <c r="AR150" s="427">
        <v>-7.4716078900179317E-3</v>
      </c>
      <c r="AS150" s="233">
        <v>7.92</v>
      </c>
      <c r="AT150" s="85">
        <v>7.7775175644028112</v>
      </c>
      <c r="AU150" s="404">
        <v>2685</v>
      </c>
      <c r="AV150" s="228">
        <v>1980</v>
      </c>
      <c r="AW150" s="228">
        <v>205</v>
      </c>
      <c r="AX150" s="83">
        <v>2185</v>
      </c>
      <c r="AY150" s="84">
        <v>0.81378026070763498</v>
      </c>
      <c r="AZ150" s="86">
        <v>0.96994071598049469</v>
      </c>
      <c r="BA150" s="228">
        <v>240</v>
      </c>
      <c r="BB150" s="84">
        <v>8.9385474860335198E-2</v>
      </c>
      <c r="BC150" s="86">
        <v>1.0641127959563714</v>
      </c>
      <c r="BD150" s="228">
        <v>190</v>
      </c>
      <c r="BE150" s="228">
        <v>20</v>
      </c>
      <c r="BF150" s="83">
        <v>210</v>
      </c>
      <c r="BG150" s="84">
        <v>7.8212290502793297E-2</v>
      </c>
      <c r="BH150" s="86">
        <v>1.3697423905918267</v>
      </c>
      <c r="BI150" s="234">
        <v>50</v>
      </c>
      <c r="BJ150" s="88" t="s">
        <v>7</v>
      </c>
      <c r="BK150" s="76" t="s">
        <v>7</v>
      </c>
      <c r="BL150" s="216" t="s">
        <v>7</v>
      </c>
      <c r="BN150" s="140"/>
      <c r="BO150">
        <v>3260</v>
      </c>
      <c r="BP150">
        <v>2345</v>
      </c>
      <c r="BQ150">
        <v>230</v>
      </c>
      <c r="BR150">
        <v>2575</v>
      </c>
      <c r="BS150" s="242">
        <v>0.78987730061349692</v>
      </c>
      <c r="BT150" s="2">
        <v>0.99828533735089353</v>
      </c>
      <c r="BU150">
        <v>410</v>
      </c>
      <c r="BV150" s="242">
        <v>0.12576687116564417</v>
      </c>
      <c r="BW150" s="2">
        <v>0.92460003944659475</v>
      </c>
      <c r="BX150">
        <v>175</v>
      </c>
      <c r="BY150">
        <v>50</v>
      </c>
      <c r="BZ150">
        <v>225</v>
      </c>
      <c r="CA150" s="242">
        <v>6.9018404907975464E-2</v>
      </c>
      <c r="CB150" s="2">
        <v>1.1045242195652769</v>
      </c>
      <c r="CC150">
        <v>50</v>
      </c>
    </row>
    <row r="151" spans="1:81">
      <c r="A151" s="149" t="s">
        <v>755</v>
      </c>
      <c r="B151" s="228" t="s">
        <v>551</v>
      </c>
      <c r="C151" s="77">
        <v>6020537.0099999998</v>
      </c>
      <c r="D151" s="78"/>
      <c r="E151" s="79"/>
      <c r="F151" s="80"/>
      <c r="G151" s="80"/>
      <c r="H151" s="81"/>
      <c r="I151" s="258">
        <v>466020537.00999999</v>
      </c>
      <c r="J151" s="228">
        <v>1.93</v>
      </c>
      <c r="K151" s="398">
        <v>193</v>
      </c>
      <c r="L151" s="78">
        <v>1.95</v>
      </c>
      <c r="M151" s="82">
        <v>195</v>
      </c>
      <c r="N151" s="239">
        <v>6020537.0099999998</v>
      </c>
      <c r="O151" s="227">
        <v>1</v>
      </c>
      <c r="P151" s="404">
        <v>3139</v>
      </c>
      <c r="Q151" s="80">
        <v>3121</v>
      </c>
      <c r="R151" s="410">
        <v>3121</v>
      </c>
      <c r="S151" s="80">
        <v>3009</v>
      </c>
      <c r="T151" s="415">
        <v>3025</v>
      </c>
      <c r="U151" s="229">
        <v>18</v>
      </c>
      <c r="V151" s="421">
        <v>5.7673822492790771E-3</v>
      </c>
      <c r="W151" s="83">
        <v>96</v>
      </c>
      <c r="X151" s="427">
        <v>3.1735537190082645E-2</v>
      </c>
      <c r="Y151" s="435">
        <v>1628.9</v>
      </c>
      <c r="Z151" s="227">
        <v>1598.1</v>
      </c>
      <c r="AA151" s="239">
        <v>6020537.0099999998</v>
      </c>
      <c r="AB151" s="227">
        <v>1</v>
      </c>
      <c r="AC151" s="442">
        <v>1569</v>
      </c>
      <c r="AD151" s="239">
        <v>1571</v>
      </c>
      <c r="AE151" s="410">
        <v>1571</v>
      </c>
      <c r="AF151" s="452">
        <v>1408</v>
      </c>
      <c r="AG151" s="229">
        <v>-2</v>
      </c>
      <c r="AH151" s="421">
        <v>-1.273074474856779E-3</v>
      </c>
      <c r="AI151" s="80">
        <v>163</v>
      </c>
      <c r="AJ151" s="231">
        <v>0.11576704545454546</v>
      </c>
      <c r="AK151" s="442">
        <v>1536</v>
      </c>
      <c r="AL151" s="239">
        <v>1527</v>
      </c>
      <c r="AM151" s="410">
        <v>1527</v>
      </c>
      <c r="AN151" s="464">
        <v>1382</v>
      </c>
      <c r="AO151" s="232">
        <v>9</v>
      </c>
      <c r="AP151" s="421">
        <v>5.893909626719057E-3</v>
      </c>
      <c r="AQ151" s="83">
        <v>145</v>
      </c>
      <c r="AR151" s="427">
        <v>0.10492040520984081</v>
      </c>
      <c r="AS151" s="233">
        <v>7.9585492227979273</v>
      </c>
      <c r="AT151" s="85">
        <v>7.8307692307692305</v>
      </c>
      <c r="AU151" s="404">
        <v>1100</v>
      </c>
      <c r="AV151" s="228">
        <v>890</v>
      </c>
      <c r="AW151" s="228">
        <v>50</v>
      </c>
      <c r="AX151" s="83">
        <v>940</v>
      </c>
      <c r="AY151" s="84">
        <v>0.8545454545454545</v>
      </c>
      <c r="AZ151" s="86">
        <v>1.018528551305667</v>
      </c>
      <c r="BA151" s="228">
        <v>65</v>
      </c>
      <c r="BB151" s="84">
        <v>5.909090909090909E-2</v>
      </c>
      <c r="BC151" s="86">
        <v>0.70346320346320346</v>
      </c>
      <c r="BD151" s="228">
        <v>60</v>
      </c>
      <c r="BE151" s="228">
        <v>25</v>
      </c>
      <c r="BF151" s="83">
        <v>85</v>
      </c>
      <c r="BG151" s="84">
        <v>7.7272727272727271E-2</v>
      </c>
      <c r="BH151" s="86">
        <v>1.3532876930425091</v>
      </c>
      <c r="BI151" s="234">
        <v>15</v>
      </c>
      <c r="BJ151" s="88" t="s">
        <v>7</v>
      </c>
      <c r="BK151" s="76" t="s">
        <v>7</v>
      </c>
      <c r="BL151" s="216" t="s">
        <v>7</v>
      </c>
      <c r="BN151" s="140"/>
      <c r="BO151">
        <v>1290</v>
      </c>
      <c r="BP151">
        <v>930</v>
      </c>
      <c r="BQ151">
        <v>95</v>
      </c>
      <c r="BR151">
        <v>1025</v>
      </c>
      <c r="BS151" s="242">
        <v>0.79457364341085268</v>
      </c>
      <c r="BT151" s="2">
        <v>1.0042208037203313</v>
      </c>
      <c r="BU151">
        <v>155</v>
      </c>
      <c r="BV151" s="242">
        <v>0.12015503875968993</v>
      </c>
      <c r="BW151" s="2">
        <v>0.88334354307499408</v>
      </c>
      <c r="BX151">
        <v>45</v>
      </c>
      <c r="BY151">
        <v>40</v>
      </c>
      <c r="BZ151">
        <v>85</v>
      </c>
      <c r="CA151" s="242">
        <v>6.589147286821706E-2</v>
      </c>
      <c r="CB151" s="2">
        <v>1.0544828983343264</v>
      </c>
      <c r="CC151">
        <v>25</v>
      </c>
    </row>
    <row r="152" spans="1:81">
      <c r="A152" s="149"/>
      <c r="B152" s="228" t="s">
        <v>552</v>
      </c>
      <c r="C152" s="77">
        <v>6020537.0199999996</v>
      </c>
      <c r="D152" s="78"/>
      <c r="E152" s="79"/>
      <c r="F152" s="80"/>
      <c r="G152" s="80"/>
      <c r="H152" s="81"/>
      <c r="I152" s="258">
        <v>466020537.01999998</v>
      </c>
      <c r="J152" s="228">
        <v>1.0900000000000001</v>
      </c>
      <c r="K152" s="398">
        <v>109.00000000000001</v>
      </c>
      <c r="L152" s="78">
        <v>1.0900000000000001</v>
      </c>
      <c r="M152" s="82">
        <v>109.00000000000001</v>
      </c>
      <c r="N152" s="239">
        <v>6020537.0199999996</v>
      </c>
      <c r="O152" s="227">
        <v>1</v>
      </c>
      <c r="P152" s="404">
        <v>3132</v>
      </c>
      <c r="Q152" s="80">
        <v>3164</v>
      </c>
      <c r="R152" s="410">
        <v>3164</v>
      </c>
      <c r="S152" s="80">
        <v>3189</v>
      </c>
      <c r="T152" s="415">
        <v>3257</v>
      </c>
      <c r="U152" s="229">
        <v>-32</v>
      </c>
      <c r="V152" s="421">
        <v>-1.0113780025284451E-2</v>
      </c>
      <c r="W152" s="83">
        <v>-93</v>
      </c>
      <c r="X152" s="427">
        <v>-2.8553883942278171E-2</v>
      </c>
      <c r="Y152" s="435">
        <v>2877.6</v>
      </c>
      <c r="Z152" s="227">
        <v>2892.7</v>
      </c>
      <c r="AA152" s="239">
        <v>6020537.0199999996</v>
      </c>
      <c r="AB152" s="227">
        <v>1</v>
      </c>
      <c r="AC152" s="442">
        <v>1177</v>
      </c>
      <c r="AD152" s="239">
        <v>1177</v>
      </c>
      <c r="AE152" s="410">
        <v>1177</v>
      </c>
      <c r="AF152" s="452">
        <v>1178</v>
      </c>
      <c r="AG152" s="229">
        <v>0</v>
      </c>
      <c r="AH152" s="421">
        <v>0</v>
      </c>
      <c r="AI152" s="80">
        <v>-1</v>
      </c>
      <c r="AJ152" s="231">
        <v>-8.4889643463497452E-4</v>
      </c>
      <c r="AK152" s="442">
        <v>1166</v>
      </c>
      <c r="AL152" s="239">
        <v>1169</v>
      </c>
      <c r="AM152" s="410">
        <v>1169</v>
      </c>
      <c r="AN152" s="464">
        <v>1174</v>
      </c>
      <c r="AO152" s="232">
        <v>-3</v>
      </c>
      <c r="AP152" s="421">
        <v>-2.5662959794696323E-3</v>
      </c>
      <c r="AQ152" s="83">
        <v>-5</v>
      </c>
      <c r="AR152" s="427">
        <v>-4.2589437819420782E-3</v>
      </c>
      <c r="AS152" s="233">
        <v>10.697247706422017</v>
      </c>
      <c r="AT152" s="85">
        <v>10.724770642201834</v>
      </c>
      <c r="AU152" s="404">
        <v>1240</v>
      </c>
      <c r="AV152" s="228">
        <v>1080</v>
      </c>
      <c r="AW152" s="228">
        <v>60</v>
      </c>
      <c r="AX152" s="83">
        <v>1140</v>
      </c>
      <c r="AY152" s="84">
        <v>0.91935483870967738</v>
      </c>
      <c r="AZ152" s="86">
        <v>1.0957745395824523</v>
      </c>
      <c r="BA152" s="228">
        <v>40</v>
      </c>
      <c r="BB152" s="84">
        <v>3.2258064516129031E-2</v>
      </c>
      <c r="BC152" s="86">
        <v>0.38402457757296465</v>
      </c>
      <c r="BD152" s="228">
        <v>15</v>
      </c>
      <c r="BE152" s="228">
        <v>10</v>
      </c>
      <c r="BF152" s="83">
        <v>25</v>
      </c>
      <c r="BG152" s="84">
        <v>2.0161290322580645E-2</v>
      </c>
      <c r="BH152" s="86">
        <v>0.3530873961923055</v>
      </c>
      <c r="BI152" s="234">
        <v>35</v>
      </c>
      <c r="BJ152" s="88" t="s">
        <v>7</v>
      </c>
      <c r="BK152" s="76" t="s">
        <v>7</v>
      </c>
      <c r="BL152" s="216" t="s">
        <v>7</v>
      </c>
      <c r="BN152" s="140"/>
      <c r="BO152">
        <v>1530</v>
      </c>
      <c r="BP152">
        <v>1290</v>
      </c>
      <c r="BQ152">
        <v>110</v>
      </c>
      <c r="BR152">
        <v>1400</v>
      </c>
      <c r="BS152" s="242">
        <v>0.91503267973856206</v>
      </c>
      <c r="BT152" s="2">
        <v>1.1564627907023233</v>
      </c>
      <c r="BU152">
        <v>100</v>
      </c>
      <c r="BV152" s="242">
        <v>6.535947712418301E-2</v>
      </c>
      <c r="BW152" s="2">
        <v>0.4805031290604016</v>
      </c>
      <c r="BX152">
        <v>0</v>
      </c>
      <c r="BY152">
        <v>15</v>
      </c>
      <c r="BZ152">
        <v>15</v>
      </c>
      <c r="CA152" s="242">
        <v>9.8039215686274508E-3</v>
      </c>
      <c r="CB152" s="2">
        <v>0.15689537933694128</v>
      </c>
      <c r="CC152">
        <v>10</v>
      </c>
    </row>
    <row r="153" spans="1:81">
      <c r="A153" s="149" t="s">
        <v>756</v>
      </c>
      <c r="B153" s="228" t="s">
        <v>553</v>
      </c>
      <c r="C153" s="77">
        <v>6020537.0300000003</v>
      </c>
      <c r="D153" s="78"/>
      <c r="E153" s="79"/>
      <c r="F153" s="80"/>
      <c r="G153" s="80"/>
      <c r="H153" s="81"/>
      <c r="I153" s="258">
        <v>466020537.02999997</v>
      </c>
      <c r="J153" s="228">
        <v>1.07</v>
      </c>
      <c r="K153" s="398">
        <v>107</v>
      </c>
      <c r="L153" s="78">
        <v>1.06</v>
      </c>
      <c r="M153" s="82">
        <v>106</v>
      </c>
      <c r="N153" s="239">
        <v>6020537.0300000003</v>
      </c>
      <c r="O153" s="227">
        <v>1</v>
      </c>
      <c r="P153" s="404">
        <v>2584</v>
      </c>
      <c r="Q153" s="80">
        <v>2581</v>
      </c>
      <c r="R153" s="410">
        <v>2581</v>
      </c>
      <c r="S153" s="80">
        <v>2532</v>
      </c>
      <c r="T153" s="415">
        <v>2573</v>
      </c>
      <c r="U153" s="229">
        <v>3</v>
      </c>
      <c r="V153" s="421">
        <v>1.162340178225494E-3</v>
      </c>
      <c r="W153" s="83">
        <v>8</v>
      </c>
      <c r="X153" s="427">
        <v>3.1092110376991838E-3</v>
      </c>
      <c r="Y153" s="435">
        <v>2411.6</v>
      </c>
      <c r="Z153" s="227">
        <v>2438.4</v>
      </c>
      <c r="AA153" s="239">
        <v>6020537.0300000003</v>
      </c>
      <c r="AB153" s="227">
        <v>1</v>
      </c>
      <c r="AC153" s="442">
        <v>1058</v>
      </c>
      <c r="AD153" s="239">
        <v>1049</v>
      </c>
      <c r="AE153" s="410">
        <v>1049</v>
      </c>
      <c r="AF153" s="452">
        <v>1051</v>
      </c>
      <c r="AG153" s="229">
        <v>9</v>
      </c>
      <c r="AH153" s="421">
        <v>8.5795996186844616E-3</v>
      </c>
      <c r="AI153" s="80">
        <v>-2</v>
      </c>
      <c r="AJ153" s="231">
        <v>-1.9029495718363464E-3</v>
      </c>
      <c r="AK153" s="442">
        <v>1048</v>
      </c>
      <c r="AL153" s="239">
        <v>1046</v>
      </c>
      <c r="AM153" s="410">
        <v>1046</v>
      </c>
      <c r="AN153" s="464">
        <v>1041</v>
      </c>
      <c r="AO153" s="232">
        <v>2</v>
      </c>
      <c r="AP153" s="421">
        <v>1.9120458891013384E-3</v>
      </c>
      <c r="AQ153" s="83">
        <v>5</v>
      </c>
      <c r="AR153" s="427">
        <v>4.8030739673390974E-3</v>
      </c>
      <c r="AS153" s="233">
        <v>9.7943925233644862</v>
      </c>
      <c r="AT153" s="85">
        <v>9.8679245283018862</v>
      </c>
      <c r="AU153" s="404">
        <v>990</v>
      </c>
      <c r="AV153" s="228">
        <v>770</v>
      </c>
      <c r="AW153" s="228">
        <v>90</v>
      </c>
      <c r="AX153" s="83">
        <v>860</v>
      </c>
      <c r="AY153" s="84">
        <v>0.86868686868686873</v>
      </c>
      <c r="AZ153" s="86">
        <v>1.0353836337149807</v>
      </c>
      <c r="BA153" s="228">
        <v>75</v>
      </c>
      <c r="BB153" s="84">
        <v>7.575757575757576E-2</v>
      </c>
      <c r="BC153" s="86">
        <v>0.90187590187590183</v>
      </c>
      <c r="BD153" s="228">
        <v>30</v>
      </c>
      <c r="BE153" s="228">
        <v>0</v>
      </c>
      <c r="BF153" s="83">
        <v>30</v>
      </c>
      <c r="BG153" s="84">
        <v>3.0303030303030304E-2</v>
      </c>
      <c r="BH153" s="86">
        <v>0.53070105609510165</v>
      </c>
      <c r="BI153" s="234">
        <v>20</v>
      </c>
      <c r="BJ153" s="88" t="s">
        <v>7</v>
      </c>
      <c r="BK153" s="76" t="s">
        <v>7</v>
      </c>
      <c r="BL153" s="216" t="s">
        <v>7</v>
      </c>
      <c r="BN153" s="140"/>
      <c r="BO153">
        <v>1310</v>
      </c>
      <c r="BP153">
        <v>1015</v>
      </c>
      <c r="BQ153">
        <v>80</v>
      </c>
      <c r="BR153">
        <v>1095</v>
      </c>
      <c r="BS153" s="242">
        <v>0.83587786259541985</v>
      </c>
      <c r="BT153" s="2">
        <v>1.0564230841892788</v>
      </c>
      <c r="BU153">
        <v>165</v>
      </c>
      <c r="BV153" s="242">
        <v>0.12595419847328243</v>
      </c>
      <c r="BW153" s="2">
        <v>0.92597721321601811</v>
      </c>
      <c r="BX153">
        <v>30</v>
      </c>
      <c r="BY153">
        <v>10</v>
      </c>
      <c r="BZ153">
        <v>40</v>
      </c>
      <c r="CA153" s="242">
        <v>3.0534351145038167E-2</v>
      </c>
      <c r="CB153" s="2">
        <v>0.48865125778222934</v>
      </c>
      <c r="CC153">
        <v>10</v>
      </c>
    </row>
    <row r="154" spans="1:81">
      <c r="A154" s="149" t="s">
        <v>757</v>
      </c>
      <c r="B154" s="228" t="s">
        <v>554</v>
      </c>
      <c r="C154" s="77">
        <v>6020538</v>
      </c>
      <c r="D154" s="78"/>
      <c r="E154" s="79"/>
      <c r="F154" s="80"/>
      <c r="G154" s="80"/>
      <c r="H154" s="81"/>
      <c r="I154" s="258">
        <v>466020538</v>
      </c>
      <c r="J154" s="228">
        <v>1.54</v>
      </c>
      <c r="K154" s="398">
        <v>154</v>
      </c>
      <c r="L154" s="78">
        <v>1.54</v>
      </c>
      <c r="M154" s="82">
        <v>154</v>
      </c>
      <c r="N154" s="239">
        <v>6020538</v>
      </c>
      <c r="O154" s="227">
        <v>1</v>
      </c>
      <c r="P154" s="404">
        <v>2106</v>
      </c>
      <c r="Q154" s="80">
        <v>2149</v>
      </c>
      <c r="R154" s="410">
        <v>2149</v>
      </c>
      <c r="S154" s="80">
        <v>2128</v>
      </c>
      <c r="T154" s="415">
        <v>2152</v>
      </c>
      <c r="U154" s="229">
        <v>-43</v>
      </c>
      <c r="V154" s="421">
        <v>-2.0009306654257795E-2</v>
      </c>
      <c r="W154" s="83">
        <v>-3</v>
      </c>
      <c r="X154" s="427">
        <v>-1.3940520446096654E-3</v>
      </c>
      <c r="Y154" s="435">
        <v>1367.5</v>
      </c>
      <c r="Z154" s="227">
        <v>1396</v>
      </c>
      <c r="AA154" s="239">
        <v>6020538</v>
      </c>
      <c r="AB154" s="227">
        <v>1</v>
      </c>
      <c r="AC154" s="442">
        <v>924</v>
      </c>
      <c r="AD154" s="239">
        <v>919</v>
      </c>
      <c r="AE154" s="410">
        <v>919</v>
      </c>
      <c r="AF154" s="452">
        <v>898</v>
      </c>
      <c r="AG154" s="229">
        <v>5</v>
      </c>
      <c r="AH154" s="421">
        <v>5.4406964091403701E-3</v>
      </c>
      <c r="AI154" s="80">
        <v>21</v>
      </c>
      <c r="AJ154" s="231">
        <v>2.3385300668151449E-2</v>
      </c>
      <c r="AK154" s="442">
        <v>903</v>
      </c>
      <c r="AL154" s="239">
        <v>908</v>
      </c>
      <c r="AM154" s="410">
        <v>908</v>
      </c>
      <c r="AN154" s="464">
        <v>882</v>
      </c>
      <c r="AO154" s="232">
        <v>-5</v>
      </c>
      <c r="AP154" s="421">
        <v>-5.5066079295154188E-3</v>
      </c>
      <c r="AQ154" s="83">
        <v>26</v>
      </c>
      <c r="AR154" s="427">
        <v>2.9478458049886622E-2</v>
      </c>
      <c r="AS154" s="233">
        <v>5.8636363636363633</v>
      </c>
      <c r="AT154" s="85">
        <v>5.8961038961038961</v>
      </c>
      <c r="AU154" s="404">
        <v>860</v>
      </c>
      <c r="AV154" s="228">
        <v>680</v>
      </c>
      <c r="AW154" s="228">
        <v>90</v>
      </c>
      <c r="AX154" s="83">
        <v>770</v>
      </c>
      <c r="AY154" s="84">
        <v>0.89534883720930236</v>
      </c>
      <c r="AZ154" s="86">
        <v>1.0671619037059623</v>
      </c>
      <c r="BA154" s="228">
        <v>45</v>
      </c>
      <c r="BB154" s="84">
        <v>5.232558139534884E-2</v>
      </c>
      <c r="BC154" s="86">
        <v>0.62292358803986714</v>
      </c>
      <c r="BD154" s="228">
        <v>15</v>
      </c>
      <c r="BE154" s="228">
        <v>10</v>
      </c>
      <c r="BF154" s="83">
        <v>25</v>
      </c>
      <c r="BG154" s="84">
        <v>2.9069767441860465E-2</v>
      </c>
      <c r="BH154" s="86">
        <v>0.50910275730053356</v>
      </c>
      <c r="BI154" s="234">
        <v>25</v>
      </c>
      <c r="BJ154" s="88" t="s">
        <v>7</v>
      </c>
      <c r="BK154" s="76" t="s">
        <v>7</v>
      </c>
      <c r="BL154" s="216" t="s">
        <v>7</v>
      </c>
      <c r="BN154" s="140"/>
      <c r="BO154">
        <v>1060</v>
      </c>
      <c r="BP154">
        <v>800</v>
      </c>
      <c r="BQ154">
        <v>60</v>
      </c>
      <c r="BR154">
        <v>860</v>
      </c>
      <c r="BS154" s="242">
        <v>0.81132075471698117</v>
      </c>
      <c r="BT154" s="2">
        <v>1.0253866172547959</v>
      </c>
      <c r="BU154">
        <v>115</v>
      </c>
      <c r="BV154" s="242">
        <v>0.10849056603773585</v>
      </c>
      <c r="BW154" s="2">
        <v>0.79758986375639307</v>
      </c>
      <c r="BX154">
        <v>55</v>
      </c>
      <c r="BY154">
        <v>15</v>
      </c>
      <c r="BZ154">
        <v>70</v>
      </c>
      <c r="CA154" s="242">
        <v>6.6037735849056603E-2</v>
      </c>
      <c r="CB154" s="2">
        <v>1.0568235928922272</v>
      </c>
      <c r="CC154">
        <v>20</v>
      </c>
    </row>
    <row r="155" spans="1:81">
      <c r="A155" s="149" t="s">
        <v>758</v>
      </c>
      <c r="B155" s="228" t="s">
        <v>555</v>
      </c>
      <c r="C155" s="77">
        <v>6020539.0099999998</v>
      </c>
      <c r="D155" s="78"/>
      <c r="E155" s="79"/>
      <c r="F155" s="80"/>
      <c r="G155" s="80"/>
      <c r="H155" s="81"/>
      <c r="I155" s="258">
        <v>466020539.00999999</v>
      </c>
      <c r="J155" s="228">
        <v>18.91</v>
      </c>
      <c r="K155" s="398">
        <v>1891</v>
      </c>
      <c r="L155" s="78">
        <v>18.63</v>
      </c>
      <c r="M155" s="82">
        <v>1863</v>
      </c>
      <c r="N155" s="239">
        <v>6020539.0099999998</v>
      </c>
      <c r="O155" s="227">
        <v>1</v>
      </c>
      <c r="P155" s="404">
        <v>3473</v>
      </c>
      <c r="Q155" s="80">
        <v>3341</v>
      </c>
      <c r="R155" s="410">
        <v>3341</v>
      </c>
      <c r="S155" s="80">
        <v>3171</v>
      </c>
      <c r="T155" s="415">
        <v>2897</v>
      </c>
      <c r="U155" s="229">
        <v>132</v>
      </c>
      <c r="V155" s="421">
        <v>3.9509129003292426E-2</v>
      </c>
      <c r="W155" s="83">
        <v>444</v>
      </c>
      <c r="X155" s="427">
        <v>0.15326199516741457</v>
      </c>
      <c r="Y155" s="435">
        <v>183.7</v>
      </c>
      <c r="Z155" s="227">
        <v>179.3</v>
      </c>
      <c r="AA155" s="239">
        <v>6020539.0099999998</v>
      </c>
      <c r="AB155" s="227">
        <v>1</v>
      </c>
      <c r="AC155" s="442">
        <v>1352</v>
      </c>
      <c r="AD155" s="239">
        <v>1321</v>
      </c>
      <c r="AE155" s="410">
        <v>1321</v>
      </c>
      <c r="AF155" s="452">
        <v>1162</v>
      </c>
      <c r="AG155" s="229">
        <v>31</v>
      </c>
      <c r="AH155" s="421">
        <v>2.3467070401211203E-2</v>
      </c>
      <c r="AI155" s="80">
        <v>159</v>
      </c>
      <c r="AJ155" s="231">
        <v>0.13683304647160069</v>
      </c>
      <c r="AK155" s="442">
        <v>1337</v>
      </c>
      <c r="AL155" s="239">
        <v>1310</v>
      </c>
      <c r="AM155" s="410">
        <v>1310</v>
      </c>
      <c r="AN155" s="464">
        <v>1146</v>
      </c>
      <c r="AO155" s="232">
        <v>27</v>
      </c>
      <c r="AP155" s="421">
        <v>2.0610687022900764E-2</v>
      </c>
      <c r="AQ155" s="83">
        <v>164</v>
      </c>
      <c r="AR155" s="427">
        <v>0.14310645724258289</v>
      </c>
      <c r="AS155" s="233">
        <v>0.70703331570597572</v>
      </c>
      <c r="AT155" s="85">
        <v>0.70316693505099304</v>
      </c>
      <c r="AU155" s="404">
        <v>1365</v>
      </c>
      <c r="AV155" s="228">
        <v>1150</v>
      </c>
      <c r="AW155" s="228">
        <v>95</v>
      </c>
      <c r="AX155" s="83">
        <v>1245</v>
      </c>
      <c r="AY155" s="84">
        <v>0.91208791208791207</v>
      </c>
      <c r="AZ155" s="86">
        <v>1.0871131252537689</v>
      </c>
      <c r="BA155" s="228">
        <v>50</v>
      </c>
      <c r="BB155" s="84">
        <v>3.6630036630036632E-2</v>
      </c>
      <c r="BC155" s="86">
        <v>0.43607186464329323</v>
      </c>
      <c r="BD155" s="228">
        <v>40</v>
      </c>
      <c r="BE155" s="228">
        <v>10</v>
      </c>
      <c r="BF155" s="83">
        <v>50</v>
      </c>
      <c r="BG155" s="84">
        <v>3.6630036630036632E-2</v>
      </c>
      <c r="BH155" s="86">
        <v>0.64150677110396903</v>
      </c>
      <c r="BI155" s="234">
        <v>20</v>
      </c>
      <c r="BJ155" s="88" t="s">
        <v>7</v>
      </c>
      <c r="BK155" s="76" t="s">
        <v>7</v>
      </c>
      <c r="BL155" s="216" t="s">
        <v>7</v>
      </c>
      <c r="BN155" s="140"/>
      <c r="BO155">
        <v>1810</v>
      </c>
      <c r="BP155">
        <v>1485</v>
      </c>
      <c r="BQ155">
        <v>100</v>
      </c>
      <c r="BR155">
        <v>1585</v>
      </c>
      <c r="BS155" s="242">
        <v>0.87569060773480667</v>
      </c>
      <c r="BT155" s="2">
        <v>1.1067403672425689</v>
      </c>
      <c r="BU155">
        <v>130</v>
      </c>
      <c r="BV155" s="242">
        <v>7.18232044198895E-2</v>
      </c>
      <c r="BW155" s="2">
        <v>0.52802249928239708</v>
      </c>
      <c r="BX155">
        <v>60</v>
      </c>
      <c r="BY155">
        <v>10</v>
      </c>
      <c r="BZ155">
        <v>70</v>
      </c>
      <c r="CA155" s="242">
        <v>3.8674033149171269E-2</v>
      </c>
      <c r="CB155" s="2">
        <v>0.61891326434572425</v>
      </c>
      <c r="CC155">
        <v>25</v>
      </c>
    </row>
    <row r="156" spans="1:81">
      <c r="A156" s="149" t="s">
        <v>759</v>
      </c>
      <c r="B156" s="228" t="s">
        <v>556</v>
      </c>
      <c r="C156" s="77">
        <v>6020539.0199999996</v>
      </c>
      <c r="D156" s="78"/>
      <c r="E156" s="79"/>
      <c r="F156" s="80"/>
      <c r="G156" s="80"/>
      <c r="H156" s="81"/>
      <c r="I156" s="258">
        <v>466020539.01999998</v>
      </c>
      <c r="J156" s="228">
        <v>1.26</v>
      </c>
      <c r="K156" s="398">
        <v>126</v>
      </c>
      <c r="L156" s="78">
        <v>1.28</v>
      </c>
      <c r="M156" s="82">
        <v>128</v>
      </c>
      <c r="N156" s="239">
        <v>6020539.0199999996</v>
      </c>
      <c r="O156" s="227">
        <v>1</v>
      </c>
      <c r="P156" s="404">
        <v>3918</v>
      </c>
      <c r="Q156" s="80">
        <v>3967</v>
      </c>
      <c r="R156" s="410">
        <v>3967</v>
      </c>
      <c r="S156" s="80">
        <v>4110</v>
      </c>
      <c r="T156" s="415">
        <v>4129</v>
      </c>
      <c r="U156" s="229">
        <v>-49</v>
      </c>
      <c r="V156" s="421">
        <v>-1.2351903201411647E-2</v>
      </c>
      <c r="W156" s="83">
        <v>-162</v>
      </c>
      <c r="X156" s="427">
        <v>-3.9234681520949381E-2</v>
      </c>
      <c r="Y156" s="435">
        <v>3121.2</v>
      </c>
      <c r="Z156" s="227">
        <v>3092.9</v>
      </c>
      <c r="AA156" s="239">
        <v>6020539.0199999996</v>
      </c>
      <c r="AB156" s="227">
        <v>1</v>
      </c>
      <c r="AC156" s="442">
        <v>1745</v>
      </c>
      <c r="AD156" s="239">
        <v>1742</v>
      </c>
      <c r="AE156" s="410">
        <v>1742</v>
      </c>
      <c r="AF156" s="452">
        <v>1752</v>
      </c>
      <c r="AG156" s="229">
        <v>3</v>
      </c>
      <c r="AH156" s="421">
        <v>1.722158438576349E-3</v>
      </c>
      <c r="AI156" s="80">
        <v>-10</v>
      </c>
      <c r="AJ156" s="231">
        <v>-5.7077625570776253E-3</v>
      </c>
      <c r="AK156" s="442">
        <v>1695</v>
      </c>
      <c r="AL156" s="239">
        <v>1698</v>
      </c>
      <c r="AM156" s="410">
        <v>1698</v>
      </c>
      <c r="AN156" s="464">
        <v>1702</v>
      </c>
      <c r="AO156" s="232">
        <v>-3</v>
      </c>
      <c r="AP156" s="421">
        <v>-1.7667844522968198E-3</v>
      </c>
      <c r="AQ156" s="83">
        <v>-4</v>
      </c>
      <c r="AR156" s="427">
        <v>-2.3501762632197414E-3</v>
      </c>
      <c r="AS156" s="233">
        <v>13.452380952380953</v>
      </c>
      <c r="AT156" s="85">
        <v>13.265625</v>
      </c>
      <c r="AU156" s="404">
        <v>1600</v>
      </c>
      <c r="AV156" s="228">
        <v>1195</v>
      </c>
      <c r="AW156" s="228">
        <v>140</v>
      </c>
      <c r="AX156" s="83">
        <v>1335</v>
      </c>
      <c r="AY156" s="84">
        <v>0.83437499999999998</v>
      </c>
      <c r="AZ156" s="86">
        <v>0.99448748510131113</v>
      </c>
      <c r="BA156" s="228">
        <v>130</v>
      </c>
      <c r="BB156" s="84">
        <v>8.1250000000000003E-2</v>
      </c>
      <c r="BC156" s="86">
        <v>0.96726190476190477</v>
      </c>
      <c r="BD156" s="228">
        <v>75</v>
      </c>
      <c r="BE156" s="228">
        <v>15</v>
      </c>
      <c r="BF156" s="83">
        <v>90</v>
      </c>
      <c r="BG156" s="84">
        <v>5.6250000000000001E-2</v>
      </c>
      <c r="BH156" s="86">
        <v>0.98511383537653241</v>
      </c>
      <c r="BI156" s="234">
        <v>40</v>
      </c>
      <c r="BJ156" s="88" t="s">
        <v>7</v>
      </c>
      <c r="BK156" s="76" t="s">
        <v>7</v>
      </c>
      <c r="BL156" s="216" t="s">
        <v>7</v>
      </c>
      <c r="BN156" s="140"/>
      <c r="BO156">
        <v>1820</v>
      </c>
      <c r="BP156">
        <v>1315</v>
      </c>
      <c r="BQ156">
        <v>95</v>
      </c>
      <c r="BR156">
        <v>1410</v>
      </c>
      <c r="BS156" s="242">
        <v>0.77472527472527475</v>
      </c>
      <c r="BT156" s="2">
        <v>0.97913547032265391</v>
      </c>
      <c r="BU156">
        <v>295</v>
      </c>
      <c r="BV156" s="242">
        <v>0.16208791208791209</v>
      </c>
      <c r="BW156" s="2">
        <v>1.1916213587989686</v>
      </c>
      <c r="BX156">
        <v>95</v>
      </c>
      <c r="BY156">
        <v>10</v>
      </c>
      <c r="BZ156">
        <v>105</v>
      </c>
      <c r="CA156" s="242">
        <v>5.7692307692307696E-2</v>
      </c>
      <c r="CB156" s="2">
        <v>0.92326896302123151</v>
      </c>
      <c r="CC156">
        <v>15</v>
      </c>
    </row>
    <row r="157" spans="1:81">
      <c r="A157" s="149" t="s">
        <v>760</v>
      </c>
      <c r="B157" s="228" t="s">
        <v>557</v>
      </c>
      <c r="C157" s="77">
        <v>6020540.0099999998</v>
      </c>
      <c r="D157" s="78"/>
      <c r="E157" s="79"/>
      <c r="F157" s="80"/>
      <c r="G157" s="80"/>
      <c r="H157" s="81"/>
      <c r="I157" s="258">
        <v>466020540.00999999</v>
      </c>
      <c r="J157" s="228">
        <v>0.8</v>
      </c>
      <c r="K157" s="398">
        <v>80</v>
      </c>
      <c r="L157" s="78">
        <v>0.81</v>
      </c>
      <c r="M157" s="82">
        <v>81</v>
      </c>
      <c r="N157" s="239">
        <v>6020540.0099999998</v>
      </c>
      <c r="O157" s="227">
        <v>1</v>
      </c>
      <c r="P157" s="404">
        <v>2003</v>
      </c>
      <c r="Q157" s="80">
        <v>2090</v>
      </c>
      <c r="R157" s="410">
        <v>2090</v>
      </c>
      <c r="S157" s="80">
        <v>2115</v>
      </c>
      <c r="T157" s="415">
        <v>2078</v>
      </c>
      <c r="U157" s="229">
        <v>-87</v>
      </c>
      <c r="V157" s="421">
        <v>-4.1626794258373206E-2</v>
      </c>
      <c r="W157" s="83">
        <v>12</v>
      </c>
      <c r="X157" s="427">
        <v>5.7747834456207889E-3</v>
      </c>
      <c r="Y157" s="435">
        <v>2499.1</v>
      </c>
      <c r="Z157" s="227">
        <v>2576.4</v>
      </c>
      <c r="AA157" s="239">
        <v>6020540.0099999998</v>
      </c>
      <c r="AB157" s="227">
        <v>1</v>
      </c>
      <c r="AC157" s="442">
        <v>776</v>
      </c>
      <c r="AD157" s="239">
        <v>773</v>
      </c>
      <c r="AE157" s="410">
        <v>773</v>
      </c>
      <c r="AF157" s="452">
        <v>773</v>
      </c>
      <c r="AG157" s="229">
        <v>3</v>
      </c>
      <c r="AH157" s="421">
        <v>3.8809831824062097E-3</v>
      </c>
      <c r="AI157" s="80">
        <v>0</v>
      </c>
      <c r="AJ157" s="231">
        <v>0</v>
      </c>
      <c r="AK157" s="442">
        <v>770</v>
      </c>
      <c r="AL157" s="239">
        <v>772</v>
      </c>
      <c r="AM157" s="410">
        <v>772</v>
      </c>
      <c r="AN157" s="464">
        <v>769</v>
      </c>
      <c r="AO157" s="232">
        <v>-2</v>
      </c>
      <c r="AP157" s="421">
        <v>-2.5906735751295338E-3</v>
      </c>
      <c r="AQ157" s="83">
        <v>3</v>
      </c>
      <c r="AR157" s="427">
        <v>3.9011703511053317E-3</v>
      </c>
      <c r="AS157" s="233">
        <v>9.625</v>
      </c>
      <c r="AT157" s="85">
        <v>9.5308641975308639</v>
      </c>
      <c r="AU157" s="404">
        <v>825</v>
      </c>
      <c r="AV157" s="228">
        <v>650</v>
      </c>
      <c r="AW157" s="228">
        <v>115</v>
      </c>
      <c r="AX157" s="83">
        <v>765</v>
      </c>
      <c r="AY157" s="84">
        <v>0.92727272727272725</v>
      </c>
      <c r="AZ157" s="86">
        <v>1.1052118322678512</v>
      </c>
      <c r="BA157" s="228">
        <v>20</v>
      </c>
      <c r="BB157" s="84">
        <v>2.4242424242424242E-2</v>
      </c>
      <c r="BC157" s="86">
        <v>0.28860028860028858</v>
      </c>
      <c r="BD157" s="228">
        <v>10</v>
      </c>
      <c r="BE157" s="228">
        <v>0</v>
      </c>
      <c r="BF157" s="83">
        <v>10</v>
      </c>
      <c r="BG157" s="84">
        <v>1.2121212121212121E-2</v>
      </c>
      <c r="BH157" s="86">
        <v>0.21228042243804066</v>
      </c>
      <c r="BI157" s="234">
        <v>20</v>
      </c>
      <c r="BJ157" s="88" t="s">
        <v>7</v>
      </c>
      <c r="BK157" s="76" t="s">
        <v>7</v>
      </c>
      <c r="BL157" s="216" t="s">
        <v>7</v>
      </c>
      <c r="BN157" s="140"/>
      <c r="BO157">
        <v>995</v>
      </c>
      <c r="BP157">
        <v>785</v>
      </c>
      <c r="BQ157">
        <v>50</v>
      </c>
      <c r="BR157">
        <v>835</v>
      </c>
      <c r="BS157" s="242">
        <v>0.83919597989949746</v>
      </c>
      <c r="BT157" s="2">
        <v>1.0606166821692413</v>
      </c>
      <c r="BU157">
        <v>95</v>
      </c>
      <c r="BV157" s="242">
        <v>9.5477386934673364E-2</v>
      </c>
      <c r="BW157" s="2">
        <v>0.70192090260230522</v>
      </c>
      <c r="BX157">
        <v>35</v>
      </c>
      <c r="BY157">
        <v>20</v>
      </c>
      <c r="BZ157">
        <v>55</v>
      </c>
      <c r="CA157" s="242">
        <v>5.5276381909547742E-2</v>
      </c>
      <c r="CB157" s="2">
        <v>0.88460610862335753</v>
      </c>
      <c r="CC157">
        <v>20</v>
      </c>
    </row>
    <row r="158" spans="1:81">
      <c r="A158" s="149" t="s">
        <v>761</v>
      </c>
      <c r="B158" s="228" t="s">
        <v>558</v>
      </c>
      <c r="C158" s="77">
        <v>6020540.0199999996</v>
      </c>
      <c r="D158" s="78"/>
      <c r="E158" s="79"/>
      <c r="F158" s="80"/>
      <c r="G158" s="80"/>
      <c r="H158" s="81"/>
      <c r="I158" s="258">
        <v>466020540.01999998</v>
      </c>
      <c r="J158" s="228">
        <v>1.1100000000000001</v>
      </c>
      <c r="K158" s="398">
        <v>111.00000000000001</v>
      </c>
      <c r="L158" s="78">
        <v>1.1000000000000001</v>
      </c>
      <c r="M158" s="82">
        <v>110.00000000000001</v>
      </c>
      <c r="N158" s="239">
        <v>6020540.0199999996</v>
      </c>
      <c r="O158" s="227">
        <v>1</v>
      </c>
      <c r="P158" s="404">
        <v>3418</v>
      </c>
      <c r="Q158" s="80">
        <v>3457</v>
      </c>
      <c r="R158" s="410">
        <v>3457</v>
      </c>
      <c r="S158" s="80">
        <v>3437</v>
      </c>
      <c r="T158" s="415">
        <v>3465</v>
      </c>
      <c r="U158" s="229">
        <v>-39</v>
      </c>
      <c r="V158" s="421">
        <v>-1.1281457911483946E-2</v>
      </c>
      <c r="W158" s="83">
        <v>-8</v>
      </c>
      <c r="X158" s="427">
        <v>-2.3088023088023088E-3</v>
      </c>
      <c r="Y158" s="435">
        <v>3080.7</v>
      </c>
      <c r="Z158" s="227">
        <v>3136.5</v>
      </c>
      <c r="AA158" s="239">
        <v>6020540.0199999996</v>
      </c>
      <c r="AB158" s="227">
        <v>1</v>
      </c>
      <c r="AC158" s="442">
        <v>1497</v>
      </c>
      <c r="AD158" s="239">
        <v>1501</v>
      </c>
      <c r="AE158" s="410">
        <v>1501</v>
      </c>
      <c r="AF158" s="452">
        <v>1501</v>
      </c>
      <c r="AG158" s="229">
        <v>-4</v>
      </c>
      <c r="AH158" s="421">
        <v>-2.6648900732844771E-3</v>
      </c>
      <c r="AI158" s="80">
        <v>0</v>
      </c>
      <c r="AJ158" s="231">
        <v>0</v>
      </c>
      <c r="AK158" s="442">
        <v>1459</v>
      </c>
      <c r="AL158" s="239">
        <v>1473</v>
      </c>
      <c r="AM158" s="410">
        <v>1473</v>
      </c>
      <c r="AN158" s="464">
        <v>1482</v>
      </c>
      <c r="AO158" s="232">
        <v>-14</v>
      </c>
      <c r="AP158" s="421">
        <v>-9.5044127630685669E-3</v>
      </c>
      <c r="AQ158" s="83">
        <v>-9</v>
      </c>
      <c r="AR158" s="427">
        <v>-6.0728744939271256E-3</v>
      </c>
      <c r="AS158" s="233">
        <v>13.144144144144143</v>
      </c>
      <c r="AT158" s="85">
        <v>13.390909090909089</v>
      </c>
      <c r="AU158" s="404">
        <v>1495</v>
      </c>
      <c r="AV158" s="228">
        <v>1090</v>
      </c>
      <c r="AW158" s="228">
        <v>135</v>
      </c>
      <c r="AX158" s="83">
        <v>1225</v>
      </c>
      <c r="AY158" s="84">
        <v>0.8193979933110368</v>
      </c>
      <c r="AZ158" s="86">
        <v>0.97663646401792237</v>
      </c>
      <c r="BA158" s="228">
        <v>95</v>
      </c>
      <c r="BB158" s="84">
        <v>6.354515050167224E-2</v>
      </c>
      <c r="BC158" s="86">
        <v>0.75648988692466945</v>
      </c>
      <c r="BD158" s="228">
        <v>115</v>
      </c>
      <c r="BE158" s="228">
        <v>15</v>
      </c>
      <c r="BF158" s="83">
        <v>130</v>
      </c>
      <c r="BG158" s="84">
        <v>8.6956521739130432E-2</v>
      </c>
      <c r="BH158" s="86">
        <v>1.5228812914033352</v>
      </c>
      <c r="BI158" s="234">
        <v>35</v>
      </c>
      <c r="BJ158" s="88" t="s">
        <v>7</v>
      </c>
      <c r="BK158" s="76" t="s">
        <v>7</v>
      </c>
      <c r="BL158" s="216" t="s">
        <v>7</v>
      </c>
      <c r="BN158" s="140"/>
      <c r="BO158">
        <v>1930</v>
      </c>
      <c r="BP158">
        <v>1325</v>
      </c>
      <c r="BQ158">
        <v>160</v>
      </c>
      <c r="BR158">
        <v>1485</v>
      </c>
      <c r="BS158" s="242">
        <v>0.76943005181347146</v>
      </c>
      <c r="BT158" s="2">
        <v>0.97244311014626705</v>
      </c>
      <c r="BU158">
        <v>265</v>
      </c>
      <c r="BV158" s="242">
        <v>0.13730569948186527</v>
      </c>
      <c r="BW158" s="2">
        <v>1.0094300190546104</v>
      </c>
      <c r="BX158">
        <v>160</v>
      </c>
      <c r="BY158">
        <v>10</v>
      </c>
      <c r="BZ158">
        <v>170</v>
      </c>
      <c r="CA158" s="242">
        <v>8.8082901554404139E-2</v>
      </c>
      <c r="CB158" s="2">
        <v>1.4096196257526228</v>
      </c>
      <c r="CC158">
        <v>10</v>
      </c>
    </row>
    <row r="159" spans="1:81">
      <c r="A159" s="149" t="s">
        <v>762</v>
      </c>
      <c r="B159" s="228" t="s">
        <v>559</v>
      </c>
      <c r="C159" s="77">
        <v>6020540.0300000003</v>
      </c>
      <c r="D159" s="78"/>
      <c r="E159" s="79"/>
      <c r="F159" s="80"/>
      <c r="G159" s="80"/>
      <c r="H159" s="81"/>
      <c r="I159" s="258">
        <v>466020540.02999997</v>
      </c>
      <c r="J159" s="228">
        <v>1.68</v>
      </c>
      <c r="K159" s="398">
        <v>168</v>
      </c>
      <c r="L159" s="78">
        <v>1.67</v>
      </c>
      <c r="M159" s="82">
        <v>167</v>
      </c>
      <c r="N159" s="239">
        <v>6020540.0300000003</v>
      </c>
      <c r="O159" s="227">
        <v>1</v>
      </c>
      <c r="P159" s="404">
        <v>5817</v>
      </c>
      <c r="Q159" s="80">
        <v>5841</v>
      </c>
      <c r="R159" s="410">
        <v>5841</v>
      </c>
      <c r="S159" s="80">
        <v>5726</v>
      </c>
      <c r="T159" s="415">
        <v>5506</v>
      </c>
      <c r="U159" s="229">
        <v>-24</v>
      </c>
      <c r="V159" s="421">
        <v>-4.1088854648176684E-3</v>
      </c>
      <c r="W159" s="83">
        <v>335</v>
      </c>
      <c r="X159" s="427">
        <v>6.0842717035960767E-2</v>
      </c>
      <c r="Y159" s="435">
        <v>3467.2</v>
      </c>
      <c r="Z159" s="227">
        <v>3487.4</v>
      </c>
      <c r="AA159" s="239">
        <v>6020540.0300000003</v>
      </c>
      <c r="AB159" s="227">
        <v>1</v>
      </c>
      <c r="AC159" s="442">
        <v>2773</v>
      </c>
      <c r="AD159" s="239">
        <v>2735</v>
      </c>
      <c r="AE159" s="410">
        <v>2735</v>
      </c>
      <c r="AF159" s="452">
        <v>2776</v>
      </c>
      <c r="AG159" s="229">
        <v>38</v>
      </c>
      <c r="AH159" s="421">
        <v>1.3893967093235832E-2</v>
      </c>
      <c r="AI159" s="80">
        <v>-41</v>
      </c>
      <c r="AJ159" s="231">
        <v>-1.4769452449567724E-2</v>
      </c>
      <c r="AK159" s="442">
        <v>2676</v>
      </c>
      <c r="AL159" s="239">
        <v>2680</v>
      </c>
      <c r="AM159" s="410">
        <v>2680</v>
      </c>
      <c r="AN159" s="464">
        <v>2705</v>
      </c>
      <c r="AO159" s="232">
        <v>-4</v>
      </c>
      <c r="AP159" s="421">
        <v>-1.4925373134328358E-3</v>
      </c>
      <c r="AQ159" s="83">
        <v>-25</v>
      </c>
      <c r="AR159" s="427">
        <v>-9.242144177449169E-3</v>
      </c>
      <c r="AS159" s="233">
        <v>15.928571428571429</v>
      </c>
      <c r="AT159" s="85">
        <v>16.047904191616766</v>
      </c>
      <c r="AU159" s="404">
        <v>2230</v>
      </c>
      <c r="AV159" s="228">
        <v>1790</v>
      </c>
      <c r="AW159" s="228">
        <v>145</v>
      </c>
      <c r="AX159" s="83">
        <v>1935</v>
      </c>
      <c r="AY159" s="84">
        <v>0.86771300448430488</v>
      </c>
      <c r="AZ159" s="86">
        <v>1.0342228897309951</v>
      </c>
      <c r="BA159" s="228">
        <v>145</v>
      </c>
      <c r="BB159" s="84">
        <v>6.5022421524663671E-2</v>
      </c>
      <c r="BC159" s="86">
        <v>0.77407644672218645</v>
      </c>
      <c r="BD159" s="228">
        <v>105</v>
      </c>
      <c r="BE159" s="228">
        <v>15</v>
      </c>
      <c r="BF159" s="83">
        <v>120</v>
      </c>
      <c r="BG159" s="84">
        <v>5.3811659192825115E-2</v>
      </c>
      <c r="BH159" s="86">
        <v>0.94241084400744513</v>
      </c>
      <c r="BI159" s="234">
        <v>35</v>
      </c>
      <c r="BJ159" s="88" t="s">
        <v>7</v>
      </c>
      <c r="BK159" s="76" t="s">
        <v>7</v>
      </c>
      <c r="BL159" s="216" t="s">
        <v>7</v>
      </c>
      <c r="BN159" s="140"/>
      <c r="BO159">
        <v>2660</v>
      </c>
      <c r="BP159">
        <v>2175</v>
      </c>
      <c r="BQ159">
        <v>125</v>
      </c>
      <c r="BR159">
        <v>2300</v>
      </c>
      <c r="BS159" s="242">
        <v>0.86466165413533835</v>
      </c>
      <c r="BT159" s="2">
        <v>1.092801439441857</v>
      </c>
      <c r="BU159">
        <v>245</v>
      </c>
      <c r="BV159" s="242">
        <v>9.2105263157894732E-2</v>
      </c>
      <c r="BW159" s="2">
        <v>0.67713006739959214</v>
      </c>
      <c r="BX159">
        <v>85</v>
      </c>
      <c r="BY159">
        <v>15</v>
      </c>
      <c r="BZ159">
        <v>100</v>
      </c>
      <c r="CA159" s="242">
        <v>3.7593984962406013E-2</v>
      </c>
      <c r="CB159" s="2">
        <v>0.60162889820932375</v>
      </c>
      <c r="CC159">
        <v>20</v>
      </c>
    </row>
    <row r="160" spans="1:81">
      <c r="A160" s="149" t="s">
        <v>763</v>
      </c>
      <c r="B160" s="228" t="s">
        <v>560</v>
      </c>
      <c r="C160" s="77">
        <v>6020540.04</v>
      </c>
      <c r="D160" s="78"/>
      <c r="E160" s="79"/>
      <c r="F160" s="80"/>
      <c r="G160" s="80"/>
      <c r="H160" s="81"/>
      <c r="I160" s="258">
        <v>466020540.04000002</v>
      </c>
      <c r="J160" s="228">
        <v>0.76</v>
      </c>
      <c r="K160" s="398">
        <v>76</v>
      </c>
      <c r="L160" s="78">
        <v>0.78</v>
      </c>
      <c r="M160" s="82">
        <v>78</v>
      </c>
      <c r="N160" s="239">
        <v>6020540.04</v>
      </c>
      <c r="O160" s="227">
        <v>1</v>
      </c>
      <c r="P160" s="404">
        <v>2521</v>
      </c>
      <c r="Q160" s="80">
        <v>2460</v>
      </c>
      <c r="R160" s="410">
        <v>2460</v>
      </c>
      <c r="S160" s="80">
        <v>2490</v>
      </c>
      <c r="T160" s="415">
        <v>2592</v>
      </c>
      <c r="U160" s="229">
        <v>61</v>
      </c>
      <c r="V160" s="421">
        <v>2.4796747967479674E-2</v>
      </c>
      <c r="W160" s="83">
        <v>-132</v>
      </c>
      <c r="X160" s="427">
        <v>-5.0925925925925923E-2</v>
      </c>
      <c r="Y160" s="435">
        <v>3316.2</v>
      </c>
      <c r="Z160" s="227">
        <v>3142.6</v>
      </c>
      <c r="AA160" s="239">
        <v>6020540.04</v>
      </c>
      <c r="AB160" s="227">
        <v>1</v>
      </c>
      <c r="AC160" s="442">
        <v>1094</v>
      </c>
      <c r="AD160" s="239">
        <v>1094</v>
      </c>
      <c r="AE160" s="410">
        <v>1094</v>
      </c>
      <c r="AF160" s="452">
        <v>1175</v>
      </c>
      <c r="AG160" s="229">
        <v>0</v>
      </c>
      <c r="AH160" s="421">
        <v>0</v>
      </c>
      <c r="AI160" s="80">
        <v>-81</v>
      </c>
      <c r="AJ160" s="231">
        <v>-6.8936170212765963E-2</v>
      </c>
      <c r="AK160" s="442">
        <v>1071</v>
      </c>
      <c r="AL160" s="239">
        <v>1060</v>
      </c>
      <c r="AM160" s="410">
        <v>1060</v>
      </c>
      <c r="AN160" s="464">
        <v>1143</v>
      </c>
      <c r="AO160" s="232">
        <v>11</v>
      </c>
      <c r="AP160" s="421">
        <v>1.0377358490566037E-2</v>
      </c>
      <c r="AQ160" s="83">
        <v>-83</v>
      </c>
      <c r="AR160" s="427">
        <v>-7.2615923009623801E-2</v>
      </c>
      <c r="AS160" s="233">
        <v>14.092105263157896</v>
      </c>
      <c r="AT160" s="85">
        <v>13.589743589743589</v>
      </c>
      <c r="AU160" s="404">
        <v>985</v>
      </c>
      <c r="AV160" s="228">
        <v>780</v>
      </c>
      <c r="AW160" s="228">
        <v>65</v>
      </c>
      <c r="AX160" s="83">
        <v>845</v>
      </c>
      <c r="AY160" s="84">
        <v>0.85786802030456855</v>
      </c>
      <c r="AZ160" s="86">
        <v>1.0224887011973405</v>
      </c>
      <c r="BA160" s="228">
        <v>50</v>
      </c>
      <c r="BB160" s="84">
        <v>5.0761421319796954E-2</v>
      </c>
      <c r="BC160" s="86">
        <v>0.60430263475948753</v>
      </c>
      <c r="BD160" s="228">
        <v>70</v>
      </c>
      <c r="BE160" s="228">
        <v>0</v>
      </c>
      <c r="BF160" s="83">
        <v>70</v>
      </c>
      <c r="BG160" s="84">
        <v>7.1065989847715741E-2</v>
      </c>
      <c r="BH160" s="86">
        <v>1.244588263532675</v>
      </c>
      <c r="BI160" s="234">
        <v>10</v>
      </c>
      <c r="BJ160" s="88" t="s">
        <v>7</v>
      </c>
      <c r="BK160" s="76" t="s">
        <v>7</v>
      </c>
      <c r="BL160" s="216" t="s">
        <v>7</v>
      </c>
      <c r="BN160" s="140"/>
      <c r="BO160">
        <v>1185</v>
      </c>
      <c r="BP160">
        <v>890</v>
      </c>
      <c r="BQ160">
        <v>75</v>
      </c>
      <c r="BR160">
        <v>965</v>
      </c>
      <c r="BS160" s="242">
        <v>0.81434599156118148</v>
      </c>
      <c r="BT160" s="2">
        <v>1.0292100586693462</v>
      </c>
      <c r="BU160">
        <v>150</v>
      </c>
      <c r="BV160" s="242">
        <v>0.12658227848101267</v>
      </c>
      <c r="BW160" s="2">
        <v>0.93059466767394239</v>
      </c>
      <c r="BX160">
        <v>50</v>
      </c>
      <c r="BY160">
        <v>0</v>
      </c>
      <c r="BZ160">
        <v>50</v>
      </c>
      <c r="CA160" s="242">
        <v>4.2194092827004218E-2</v>
      </c>
      <c r="CB160" s="2">
        <v>0.67524593638683594</v>
      </c>
      <c r="CC160">
        <v>15</v>
      </c>
    </row>
    <row r="161" spans="1:81">
      <c r="A161" s="151" t="s">
        <v>86</v>
      </c>
      <c r="B161" s="250" t="s">
        <v>561</v>
      </c>
      <c r="C161" s="101">
        <v>6020541</v>
      </c>
      <c r="D161" s="102"/>
      <c r="E161" s="103"/>
      <c r="F161" s="104"/>
      <c r="G161" s="104"/>
      <c r="H161" s="105"/>
      <c r="I161" s="259">
        <v>466020541</v>
      </c>
      <c r="J161" s="250">
        <v>13.07</v>
      </c>
      <c r="K161" s="400">
        <v>1307</v>
      </c>
      <c r="L161" s="102">
        <v>13.03</v>
      </c>
      <c r="M161" s="106">
        <v>1303</v>
      </c>
      <c r="N161" s="251">
        <v>6020541</v>
      </c>
      <c r="O161" s="260">
        <v>1</v>
      </c>
      <c r="P161" s="406">
        <v>238</v>
      </c>
      <c r="Q161" s="104">
        <v>228</v>
      </c>
      <c r="R161" s="412">
        <v>228</v>
      </c>
      <c r="S161" s="104">
        <v>234</v>
      </c>
      <c r="T161" s="417">
        <v>231</v>
      </c>
      <c r="U161" s="252">
        <v>10</v>
      </c>
      <c r="V161" s="423">
        <v>4.3859649122807015E-2</v>
      </c>
      <c r="W161" s="107">
        <v>-3</v>
      </c>
      <c r="X161" s="429">
        <v>-1.2987012987012988E-2</v>
      </c>
      <c r="Y161" s="436">
        <v>18.2</v>
      </c>
      <c r="Z161" s="260">
        <v>17.5</v>
      </c>
      <c r="AA161" s="251">
        <v>6020541</v>
      </c>
      <c r="AB161" s="260">
        <v>1</v>
      </c>
      <c r="AC161" s="444">
        <v>104</v>
      </c>
      <c r="AD161" s="251">
        <v>110</v>
      </c>
      <c r="AE161" s="412">
        <v>110</v>
      </c>
      <c r="AF161" s="453">
        <v>112</v>
      </c>
      <c r="AG161" s="252">
        <v>-6</v>
      </c>
      <c r="AH161" s="423">
        <v>-5.4545454545454543E-2</v>
      </c>
      <c r="AI161" s="104">
        <v>-2</v>
      </c>
      <c r="AJ161" s="253">
        <v>-1.7857142857142856E-2</v>
      </c>
      <c r="AK161" s="444">
        <v>95</v>
      </c>
      <c r="AL161" s="251">
        <v>86</v>
      </c>
      <c r="AM161" s="412">
        <v>86</v>
      </c>
      <c r="AN161" s="465">
        <v>91</v>
      </c>
      <c r="AO161" s="254">
        <v>9</v>
      </c>
      <c r="AP161" s="423">
        <v>0.10465116279069768</v>
      </c>
      <c r="AQ161" s="107">
        <v>-5</v>
      </c>
      <c r="AR161" s="429">
        <v>-5.4945054945054944E-2</v>
      </c>
      <c r="AS161" s="255">
        <v>7.268553940321347E-2</v>
      </c>
      <c r="AT161" s="109">
        <v>6.6001534919416724E-2</v>
      </c>
      <c r="AU161" s="406">
        <v>105</v>
      </c>
      <c r="AV161" s="250">
        <v>55</v>
      </c>
      <c r="AW161" s="250">
        <v>0</v>
      </c>
      <c r="AX161" s="107">
        <v>55</v>
      </c>
      <c r="AY161" s="108">
        <v>0.52380952380952384</v>
      </c>
      <c r="AZ161" s="110">
        <v>0.62432601169192359</v>
      </c>
      <c r="BA161" s="250">
        <v>0</v>
      </c>
      <c r="BB161" s="108">
        <v>0</v>
      </c>
      <c r="BC161" s="110">
        <v>0</v>
      </c>
      <c r="BD161" s="250">
        <v>40</v>
      </c>
      <c r="BE161" s="250">
        <v>0</v>
      </c>
      <c r="BF161" s="107">
        <v>40</v>
      </c>
      <c r="BG161" s="108">
        <v>0.38095238095238093</v>
      </c>
      <c r="BH161" s="110">
        <v>6.6716704194812779</v>
      </c>
      <c r="BI161" s="263">
        <v>0</v>
      </c>
      <c r="BJ161" s="269" t="s">
        <v>45</v>
      </c>
      <c r="BK161" s="100" t="s">
        <v>45</v>
      </c>
      <c r="BL161" s="246" t="s">
        <v>45</v>
      </c>
      <c r="BN161" s="140"/>
      <c r="BO161">
        <v>100</v>
      </c>
      <c r="BP161">
        <v>55</v>
      </c>
      <c r="BQ161">
        <v>0</v>
      </c>
      <c r="BR161">
        <v>55</v>
      </c>
      <c r="BS161" s="242">
        <v>0.55000000000000004</v>
      </c>
      <c r="BT161" s="2">
        <v>0.69511674169714655</v>
      </c>
      <c r="BU161">
        <v>10</v>
      </c>
      <c r="BV161" s="242">
        <v>0.1</v>
      </c>
      <c r="BW161" s="2">
        <v>0.73516978746241446</v>
      </c>
      <c r="BX161">
        <v>35</v>
      </c>
      <c r="BY161">
        <v>0</v>
      </c>
      <c r="BZ161">
        <v>35</v>
      </c>
      <c r="CA161" s="242">
        <v>0.35</v>
      </c>
      <c r="CB161" s="2">
        <v>5.6011650423288035</v>
      </c>
      <c r="CC161">
        <v>0</v>
      </c>
    </row>
    <row r="162" spans="1:81">
      <c r="A162" s="149" t="s">
        <v>764</v>
      </c>
      <c r="B162" s="228" t="s">
        <v>562</v>
      </c>
      <c r="C162" s="77">
        <v>6020542</v>
      </c>
      <c r="D162" s="78"/>
      <c r="E162" s="79"/>
      <c r="F162" s="80"/>
      <c r="G162" s="80"/>
      <c r="H162" s="81"/>
      <c r="I162" s="258">
        <v>466020542</v>
      </c>
      <c r="J162" s="228">
        <v>3.99</v>
      </c>
      <c r="K162" s="398">
        <v>399</v>
      </c>
      <c r="L162" s="78">
        <v>4.01</v>
      </c>
      <c r="M162" s="82">
        <v>401</v>
      </c>
      <c r="N162" s="239">
        <v>6020542</v>
      </c>
      <c r="O162" s="227">
        <v>1</v>
      </c>
      <c r="P162" s="404">
        <v>3114</v>
      </c>
      <c r="Q162" s="80">
        <v>2770</v>
      </c>
      <c r="R162" s="410">
        <v>2770</v>
      </c>
      <c r="S162" s="80">
        <v>2417</v>
      </c>
      <c r="T162" s="415">
        <v>2261</v>
      </c>
      <c r="U162" s="229">
        <v>344</v>
      </c>
      <c r="V162" s="421">
        <v>0.12418772563176896</v>
      </c>
      <c r="W162" s="83">
        <v>509</v>
      </c>
      <c r="X162" s="427">
        <v>0.22512162759840779</v>
      </c>
      <c r="Y162" s="435">
        <v>780</v>
      </c>
      <c r="Z162" s="227">
        <v>691.3</v>
      </c>
      <c r="AA162" s="239">
        <v>6020542</v>
      </c>
      <c r="AB162" s="227">
        <v>1</v>
      </c>
      <c r="AC162" s="442">
        <v>1112</v>
      </c>
      <c r="AD162" s="239">
        <v>1092</v>
      </c>
      <c r="AE162" s="410">
        <v>1092</v>
      </c>
      <c r="AF162" s="452">
        <v>1020</v>
      </c>
      <c r="AG162" s="229">
        <v>20</v>
      </c>
      <c r="AH162" s="421">
        <v>1.8315018315018316E-2</v>
      </c>
      <c r="AI162" s="80">
        <v>72</v>
      </c>
      <c r="AJ162" s="231">
        <v>7.0588235294117646E-2</v>
      </c>
      <c r="AK162" s="442">
        <v>1066</v>
      </c>
      <c r="AL162" s="239">
        <v>1017</v>
      </c>
      <c r="AM162" s="410">
        <v>1017</v>
      </c>
      <c r="AN162" s="464">
        <v>944</v>
      </c>
      <c r="AO162" s="232">
        <v>49</v>
      </c>
      <c r="AP162" s="421">
        <v>4.8180924287118974E-2</v>
      </c>
      <c r="AQ162" s="83">
        <v>73</v>
      </c>
      <c r="AR162" s="427">
        <v>7.7330508474576273E-2</v>
      </c>
      <c r="AS162" s="233">
        <v>2.6716791979949877</v>
      </c>
      <c r="AT162" s="85">
        <v>2.536159600997506</v>
      </c>
      <c r="AU162" s="404">
        <v>1355</v>
      </c>
      <c r="AV162" s="228">
        <v>940</v>
      </c>
      <c r="AW162" s="228">
        <v>230</v>
      </c>
      <c r="AX162" s="83">
        <v>1170</v>
      </c>
      <c r="AY162" s="84">
        <v>0.86346863468634683</v>
      </c>
      <c r="AZ162" s="86">
        <v>1.0291640461100677</v>
      </c>
      <c r="BA162" s="228">
        <v>130</v>
      </c>
      <c r="BB162" s="84">
        <v>9.5940959409594101E-2</v>
      </c>
      <c r="BC162" s="86">
        <v>1.142154278685644</v>
      </c>
      <c r="BD162" s="228">
        <v>30</v>
      </c>
      <c r="BE162" s="228">
        <v>0</v>
      </c>
      <c r="BF162" s="83">
        <v>30</v>
      </c>
      <c r="BG162" s="84">
        <v>2.2140221402214021E-2</v>
      </c>
      <c r="BH162" s="86">
        <v>0.38774468305103366</v>
      </c>
      <c r="BI162" s="234">
        <v>20</v>
      </c>
      <c r="BJ162" s="88" t="s">
        <v>7</v>
      </c>
      <c r="BK162" s="76" t="s">
        <v>7</v>
      </c>
      <c r="BL162" s="216" t="s">
        <v>7</v>
      </c>
      <c r="BN162" s="140"/>
      <c r="BO162">
        <v>1315</v>
      </c>
      <c r="BP162">
        <v>785</v>
      </c>
      <c r="BQ162">
        <v>185</v>
      </c>
      <c r="BR162">
        <v>970</v>
      </c>
      <c r="BS162" s="242">
        <v>0.73764258555133078</v>
      </c>
      <c r="BT162" s="2">
        <v>0.93226856473727215</v>
      </c>
      <c r="BU162">
        <v>260</v>
      </c>
      <c r="BV162" s="242">
        <v>0.19771863117870722</v>
      </c>
      <c r="BW162" s="2">
        <v>1.453567640610097</v>
      </c>
      <c r="BX162">
        <v>70</v>
      </c>
      <c r="BY162">
        <v>15</v>
      </c>
      <c r="BZ162">
        <v>85</v>
      </c>
      <c r="CA162" s="242">
        <v>6.4638783269961975E-2</v>
      </c>
      <c r="CB162" s="2">
        <v>1.0344356949439399</v>
      </c>
      <c r="CC162">
        <v>10</v>
      </c>
    </row>
    <row r="163" spans="1:81">
      <c r="A163" s="149" t="s">
        <v>765</v>
      </c>
      <c r="B163" s="228" t="s">
        <v>563</v>
      </c>
      <c r="C163" s="77">
        <v>6020550</v>
      </c>
      <c r="D163" s="78"/>
      <c r="E163" s="446"/>
      <c r="F163" s="80"/>
      <c r="G163" s="80"/>
      <c r="H163" s="81"/>
      <c r="I163" s="258">
        <v>466020550</v>
      </c>
      <c r="J163" s="228">
        <v>0.88</v>
      </c>
      <c r="K163" s="398">
        <v>88</v>
      </c>
      <c r="L163" s="78">
        <v>0.92</v>
      </c>
      <c r="M163" s="82">
        <v>92</v>
      </c>
      <c r="N163" s="239">
        <v>6020550</v>
      </c>
      <c r="O163" s="227">
        <v>1</v>
      </c>
      <c r="P163" s="404">
        <v>2663</v>
      </c>
      <c r="Q163" s="80">
        <v>2544</v>
      </c>
      <c r="R163" s="410">
        <v>2544</v>
      </c>
      <c r="S163" s="80">
        <v>2475</v>
      </c>
      <c r="T163" s="415">
        <v>2458</v>
      </c>
      <c r="U163" s="229">
        <v>119</v>
      </c>
      <c r="V163" s="421">
        <v>4.6776729559748424E-2</v>
      </c>
      <c r="W163" s="83">
        <v>86</v>
      </c>
      <c r="X163" s="427">
        <v>3.4987794955248168E-2</v>
      </c>
      <c r="Y163" s="435">
        <v>3036.1</v>
      </c>
      <c r="Z163" s="227">
        <v>2759.8</v>
      </c>
      <c r="AA163" s="239">
        <v>6020550</v>
      </c>
      <c r="AB163" s="227">
        <v>1</v>
      </c>
      <c r="AC163" s="442">
        <v>1147</v>
      </c>
      <c r="AD163" s="239">
        <v>1132</v>
      </c>
      <c r="AE163" s="410">
        <v>1132</v>
      </c>
      <c r="AF163" s="452">
        <v>1125</v>
      </c>
      <c r="AG163" s="229">
        <v>15</v>
      </c>
      <c r="AH163" s="421">
        <v>1.3250883392226149E-2</v>
      </c>
      <c r="AI163" s="80">
        <v>7</v>
      </c>
      <c r="AJ163" s="231">
        <v>6.2222222222222219E-3</v>
      </c>
      <c r="AK163" s="442">
        <v>1096</v>
      </c>
      <c r="AL163" s="239">
        <v>1094</v>
      </c>
      <c r="AM163" s="410">
        <v>1094</v>
      </c>
      <c r="AN163" s="464">
        <v>1094</v>
      </c>
      <c r="AO163" s="232">
        <v>2</v>
      </c>
      <c r="AP163" s="421">
        <v>1.8281535648994515E-3</v>
      </c>
      <c r="AQ163" s="83">
        <v>0</v>
      </c>
      <c r="AR163" s="427">
        <v>0</v>
      </c>
      <c r="AS163" s="233">
        <v>12.454545454545455</v>
      </c>
      <c r="AT163" s="85">
        <v>11.891304347826088</v>
      </c>
      <c r="AU163" s="404">
        <v>1030</v>
      </c>
      <c r="AV163" s="228">
        <v>820</v>
      </c>
      <c r="AW163" s="228">
        <v>90</v>
      </c>
      <c r="AX163" s="83">
        <v>910</v>
      </c>
      <c r="AY163" s="84">
        <v>0.88349514563106801</v>
      </c>
      <c r="AZ163" s="86">
        <v>1.0530335466401288</v>
      </c>
      <c r="BA163" s="228">
        <v>70</v>
      </c>
      <c r="BB163" s="84">
        <v>6.7961165048543687E-2</v>
      </c>
      <c r="BC163" s="86">
        <v>0.8090614886731391</v>
      </c>
      <c r="BD163" s="228">
        <v>10</v>
      </c>
      <c r="BE163" s="228">
        <v>10</v>
      </c>
      <c r="BF163" s="83">
        <v>20</v>
      </c>
      <c r="BG163" s="84">
        <v>1.9417475728155338E-2</v>
      </c>
      <c r="BH163" s="86">
        <v>0.34006087089589032</v>
      </c>
      <c r="BI163" s="234">
        <v>25</v>
      </c>
      <c r="BJ163" s="88" t="s">
        <v>7</v>
      </c>
      <c r="BK163" s="76" t="s">
        <v>7</v>
      </c>
      <c r="BL163" s="216" t="s">
        <v>7</v>
      </c>
      <c r="BN163" s="140"/>
      <c r="BO163">
        <v>1345</v>
      </c>
      <c r="BP163">
        <v>970</v>
      </c>
      <c r="BQ163">
        <v>65</v>
      </c>
      <c r="BR163">
        <v>1035</v>
      </c>
      <c r="BS163" s="242">
        <v>0.76951672862453535</v>
      </c>
      <c r="BT163" s="2">
        <v>0.97255265651442602</v>
      </c>
      <c r="BU163">
        <v>200</v>
      </c>
      <c r="BV163" s="242">
        <v>0.14869888475836432</v>
      </c>
      <c r="BW163" s="2">
        <v>1.0931892750370475</v>
      </c>
      <c r="BX163">
        <v>55</v>
      </c>
      <c r="BY163">
        <v>25</v>
      </c>
      <c r="BZ163">
        <v>80</v>
      </c>
      <c r="CA163" s="242">
        <v>5.9479553903345722E-2</v>
      </c>
      <c r="CB163" s="2">
        <v>0.95187085159066243</v>
      </c>
      <c r="CC163">
        <v>25</v>
      </c>
    </row>
    <row r="164" spans="1:81">
      <c r="A164" s="149" t="s">
        <v>766</v>
      </c>
      <c r="B164" s="228" t="s">
        <v>564</v>
      </c>
      <c r="C164" s="77">
        <v>6020551</v>
      </c>
      <c r="D164" s="78"/>
      <c r="E164" s="79"/>
      <c r="F164" s="80"/>
      <c r="G164" s="80"/>
      <c r="H164" s="81"/>
      <c r="I164" s="258">
        <v>466020551</v>
      </c>
      <c r="J164" s="228">
        <v>1.7</v>
      </c>
      <c r="K164" s="398">
        <v>170</v>
      </c>
      <c r="L164" s="78">
        <v>1.67</v>
      </c>
      <c r="M164" s="82">
        <v>167</v>
      </c>
      <c r="N164" s="239">
        <v>6020551</v>
      </c>
      <c r="O164" s="227">
        <v>1</v>
      </c>
      <c r="P164" s="404">
        <v>6180</v>
      </c>
      <c r="Q164" s="80">
        <v>5926</v>
      </c>
      <c r="R164" s="410">
        <v>5926</v>
      </c>
      <c r="S164" s="80">
        <v>5776</v>
      </c>
      <c r="T164" s="415">
        <v>5471</v>
      </c>
      <c r="U164" s="229">
        <v>254</v>
      </c>
      <c r="V164" s="421">
        <v>4.2861964225447184E-2</v>
      </c>
      <c r="W164" s="83">
        <v>455</v>
      </c>
      <c r="X164" s="427">
        <v>8.3165783220617809E-2</v>
      </c>
      <c r="Y164" s="435">
        <v>3645.6</v>
      </c>
      <c r="Z164" s="227">
        <v>3540</v>
      </c>
      <c r="AA164" s="239">
        <v>6020551</v>
      </c>
      <c r="AB164" s="227">
        <v>1</v>
      </c>
      <c r="AC164" s="442">
        <v>2575</v>
      </c>
      <c r="AD164" s="239">
        <v>2559</v>
      </c>
      <c r="AE164" s="410">
        <v>2559</v>
      </c>
      <c r="AF164" s="452">
        <v>2534</v>
      </c>
      <c r="AG164" s="229">
        <v>16</v>
      </c>
      <c r="AH164" s="421">
        <v>6.2524423602969914E-3</v>
      </c>
      <c r="AI164" s="80">
        <v>25</v>
      </c>
      <c r="AJ164" s="231">
        <v>9.8658247829518549E-3</v>
      </c>
      <c r="AK164" s="442">
        <v>2497</v>
      </c>
      <c r="AL164" s="239">
        <v>2460</v>
      </c>
      <c r="AM164" s="410">
        <v>2460</v>
      </c>
      <c r="AN164" s="464">
        <v>2469</v>
      </c>
      <c r="AO164" s="232">
        <v>37</v>
      </c>
      <c r="AP164" s="421">
        <v>1.5040650406504066E-2</v>
      </c>
      <c r="AQ164" s="83">
        <v>-9</v>
      </c>
      <c r="AR164" s="427">
        <v>-3.6452004860267314E-3</v>
      </c>
      <c r="AS164" s="233">
        <v>14.688235294117646</v>
      </c>
      <c r="AT164" s="85">
        <v>14.730538922155688</v>
      </c>
      <c r="AU164" s="404">
        <v>2845</v>
      </c>
      <c r="AV164" s="228">
        <v>2070</v>
      </c>
      <c r="AW164" s="228">
        <v>365</v>
      </c>
      <c r="AX164" s="83">
        <v>2435</v>
      </c>
      <c r="AY164" s="84">
        <v>0.85588752196836559</v>
      </c>
      <c r="AZ164" s="86">
        <v>1.0201281549086598</v>
      </c>
      <c r="BA164" s="228">
        <v>245</v>
      </c>
      <c r="BB164" s="84">
        <v>8.6115992970123026E-2</v>
      </c>
      <c r="BC164" s="86">
        <v>1.0251903925014645</v>
      </c>
      <c r="BD164" s="228">
        <v>100</v>
      </c>
      <c r="BE164" s="228">
        <v>25</v>
      </c>
      <c r="BF164" s="83">
        <v>125</v>
      </c>
      <c r="BG164" s="84">
        <v>4.3936731107205626E-2</v>
      </c>
      <c r="BH164" s="86">
        <v>0.76946989679869748</v>
      </c>
      <c r="BI164" s="234">
        <v>45</v>
      </c>
      <c r="BJ164" s="88" t="s">
        <v>7</v>
      </c>
      <c r="BK164" s="76" t="s">
        <v>7</v>
      </c>
      <c r="BL164" s="216" t="s">
        <v>7</v>
      </c>
      <c r="BN164" s="140"/>
      <c r="BO164">
        <v>3000</v>
      </c>
      <c r="BP164">
        <v>2050</v>
      </c>
      <c r="BQ164">
        <v>245</v>
      </c>
      <c r="BR164">
        <v>2295</v>
      </c>
      <c r="BS164" s="242">
        <v>0.76500000000000001</v>
      </c>
      <c r="BT164" s="2">
        <v>0.96684419526966736</v>
      </c>
      <c r="BU164">
        <v>525</v>
      </c>
      <c r="BV164" s="242">
        <v>0.17499999999999999</v>
      </c>
      <c r="BW164" s="2">
        <v>1.2865471280592251</v>
      </c>
      <c r="BX164">
        <v>110</v>
      </c>
      <c r="BY164">
        <v>25</v>
      </c>
      <c r="BZ164">
        <v>135</v>
      </c>
      <c r="CA164" s="242">
        <v>4.4999999999999998E-2</v>
      </c>
      <c r="CB164" s="2">
        <v>0.72014979115656053</v>
      </c>
      <c r="CC164">
        <v>40</v>
      </c>
    </row>
    <row r="165" spans="1:81">
      <c r="A165" s="149" t="s">
        <v>767</v>
      </c>
      <c r="B165" s="228" t="s">
        <v>565</v>
      </c>
      <c r="C165" s="77">
        <v>6020552.0099999998</v>
      </c>
      <c r="D165" s="78"/>
      <c r="E165" s="79"/>
      <c r="F165" s="80"/>
      <c r="G165" s="80"/>
      <c r="H165" s="81"/>
      <c r="I165" s="258">
        <v>466020552.00999999</v>
      </c>
      <c r="J165" s="228">
        <v>2.0699999999999998</v>
      </c>
      <c r="K165" s="398">
        <v>206.99999999999997</v>
      </c>
      <c r="L165" s="78">
        <v>2.09</v>
      </c>
      <c r="M165" s="82">
        <v>209</v>
      </c>
      <c r="N165" s="239">
        <v>6020552.0099999998</v>
      </c>
      <c r="O165" s="227">
        <v>1</v>
      </c>
      <c r="P165" s="404">
        <v>5503</v>
      </c>
      <c r="Q165" s="80">
        <v>5232</v>
      </c>
      <c r="R165" s="410">
        <v>5232</v>
      </c>
      <c r="S165" s="80">
        <v>5074</v>
      </c>
      <c r="T165" s="415">
        <v>4875</v>
      </c>
      <c r="U165" s="229">
        <v>271</v>
      </c>
      <c r="V165" s="421">
        <v>5.1796636085626908E-2</v>
      </c>
      <c r="W165" s="83">
        <v>357</v>
      </c>
      <c r="X165" s="427">
        <v>7.3230769230769224E-2</v>
      </c>
      <c r="Y165" s="435">
        <v>2654.1</v>
      </c>
      <c r="Z165" s="227">
        <v>2504.1999999999998</v>
      </c>
      <c r="AA165" s="239">
        <v>6020552.0099999998</v>
      </c>
      <c r="AB165" s="227">
        <v>1</v>
      </c>
      <c r="AC165" s="442">
        <v>1983</v>
      </c>
      <c r="AD165" s="239">
        <v>2044</v>
      </c>
      <c r="AE165" s="410">
        <v>2044</v>
      </c>
      <c r="AF165" s="452">
        <v>2050</v>
      </c>
      <c r="AG165" s="229">
        <v>-61</v>
      </c>
      <c r="AH165" s="421">
        <v>-2.9843444227005869E-2</v>
      </c>
      <c r="AI165" s="80">
        <v>-6</v>
      </c>
      <c r="AJ165" s="231">
        <v>-2.9268292682926829E-3</v>
      </c>
      <c r="AK165" s="442">
        <v>1947</v>
      </c>
      <c r="AL165" s="239">
        <v>2014</v>
      </c>
      <c r="AM165" s="410">
        <v>2014</v>
      </c>
      <c r="AN165" s="464">
        <v>2016</v>
      </c>
      <c r="AO165" s="232">
        <v>-67</v>
      </c>
      <c r="AP165" s="421">
        <v>-3.3267130089374382E-2</v>
      </c>
      <c r="AQ165" s="83">
        <v>-2</v>
      </c>
      <c r="AR165" s="427">
        <v>-9.9206349206349201E-4</v>
      </c>
      <c r="AS165" s="233">
        <v>9.4057971014492772</v>
      </c>
      <c r="AT165" s="85">
        <v>9.6363636363636367</v>
      </c>
      <c r="AU165" s="404">
        <v>2370</v>
      </c>
      <c r="AV165" s="228">
        <v>1760</v>
      </c>
      <c r="AW165" s="228">
        <v>385</v>
      </c>
      <c r="AX165" s="83">
        <v>2145</v>
      </c>
      <c r="AY165" s="84">
        <v>0.90506329113924056</v>
      </c>
      <c r="AZ165" s="86">
        <v>1.0787405138727539</v>
      </c>
      <c r="BA165" s="228">
        <v>135</v>
      </c>
      <c r="BB165" s="84">
        <v>5.6962025316455694E-2</v>
      </c>
      <c r="BC165" s="86">
        <v>0.67811934900542492</v>
      </c>
      <c r="BD165" s="228">
        <v>70</v>
      </c>
      <c r="BE165" s="228">
        <v>10</v>
      </c>
      <c r="BF165" s="83">
        <v>80</v>
      </c>
      <c r="BG165" s="84">
        <v>3.3755274261603373E-2</v>
      </c>
      <c r="BH165" s="86">
        <v>0.59116067008061945</v>
      </c>
      <c r="BI165" s="234">
        <v>15</v>
      </c>
      <c r="BJ165" s="88" t="s">
        <v>7</v>
      </c>
      <c r="BK165" s="76" t="s">
        <v>7</v>
      </c>
      <c r="BL165" s="216" t="s">
        <v>7</v>
      </c>
      <c r="BN165" s="140"/>
      <c r="BO165">
        <v>2555</v>
      </c>
      <c r="BP165">
        <v>1905</v>
      </c>
      <c r="BQ165">
        <v>210</v>
      </c>
      <c r="BR165">
        <v>2115</v>
      </c>
      <c r="BS165" s="242">
        <v>0.82778864970645794</v>
      </c>
      <c r="BT165" s="2">
        <v>1.0461995436324247</v>
      </c>
      <c r="BU165">
        <v>300</v>
      </c>
      <c r="BV165" s="242">
        <v>0.11741682974559686</v>
      </c>
      <c r="BW165" s="2">
        <v>0.86321305768580947</v>
      </c>
      <c r="BX165">
        <v>95</v>
      </c>
      <c r="BY165">
        <v>30</v>
      </c>
      <c r="BZ165">
        <v>125</v>
      </c>
      <c r="CA165" s="242">
        <v>4.8923679060665359E-2</v>
      </c>
      <c r="CB165" s="2">
        <v>0.78294171684775005</v>
      </c>
      <c r="CC165">
        <v>25</v>
      </c>
    </row>
    <row r="166" spans="1:81">
      <c r="A166" s="149" t="s">
        <v>768</v>
      </c>
      <c r="B166" s="228" t="s">
        <v>566</v>
      </c>
      <c r="C166" s="77">
        <v>6020552.0199999996</v>
      </c>
      <c r="D166" s="78"/>
      <c r="E166" s="79"/>
      <c r="F166" s="80"/>
      <c r="G166" s="80"/>
      <c r="H166" s="81"/>
      <c r="I166" s="258">
        <v>466020552.01999998</v>
      </c>
      <c r="J166" s="228">
        <v>1.01</v>
      </c>
      <c r="K166" s="398">
        <v>101</v>
      </c>
      <c r="L166" s="78">
        <v>1.03</v>
      </c>
      <c r="M166" s="82">
        <v>103</v>
      </c>
      <c r="N166" s="239">
        <v>6020552.0199999996</v>
      </c>
      <c r="O166" s="227">
        <v>1</v>
      </c>
      <c r="P166" s="404">
        <v>4106</v>
      </c>
      <c r="Q166" s="80">
        <v>4126</v>
      </c>
      <c r="R166" s="410">
        <v>4126</v>
      </c>
      <c r="S166" s="80">
        <v>3756</v>
      </c>
      <c r="T166" s="415">
        <v>3656</v>
      </c>
      <c r="U166" s="229">
        <v>-20</v>
      </c>
      <c r="V166" s="421">
        <v>-4.8473097430925833E-3</v>
      </c>
      <c r="W166" s="83">
        <v>470</v>
      </c>
      <c r="X166" s="427">
        <v>0.12855579868708972</v>
      </c>
      <c r="Y166" s="435">
        <v>4058.5</v>
      </c>
      <c r="Z166" s="227">
        <v>4015.6</v>
      </c>
      <c r="AA166" s="239">
        <v>6020552.0199999996</v>
      </c>
      <c r="AB166" s="227">
        <v>1</v>
      </c>
      <c r="AC166" s="442">
        <v>1810</v>
      </c>
      <c r="AD166" s="239">
        <v>1807</v>
      </c>
      <c r="AE166" s="410">
        <v>1807</v>
      </c>
      <c r="AF166" s="452">
        <v>1702</v>
      </c>
      <c r="AG166" s="229">
        <v>3</v>
      </c>
      <c r="AH166" s="421">
        <v>1.6602102933038186E-3</v>
      </c>
      <c r="AI166" s="80">
        <v>105</v>
      </c>
      <c r="AJ166" s="231">
        <v>6.1692126909518211E-2</v>
      </c>
      <c r="AK166" s="442">
        <v>1754</v>
      </c>
      <c r="AL166" s="239">
        <v>1765</v>
      </c>
      <c r="AM166" s="410">
        <v>1765</v>
      </c>
      <c r="AN166" s="464">
        <v>1661</v>
      </c>
      <c r="AO166" s="232">
        <v>-11</v>
      </c>
      <c r="AP166" s="421">
        <v>-6.2322946175637391E-3</v>
      </c>
      <c r="AQ166" s="83">
        <v>104</v>
      </c>
      <c r="AR166" s="427">
        <v>6.2612883804936792E-2</v>
      </c>
      <c r="AS166" s="233">
        <v>17.366336633663366</v>
      </c>
      <c r="AT166" s="85">
        <v>17.135922330097088</v>
      </c>
      <c r="AU166" s="404">
        <v>1645</v>
      </c>
      <c r="AV166" s="228">
        <v>1210</v>
      </c>
      <c r="AW166" s="228">
        <v>205</v>
      </c>
      <c r="AX166" s="83">
        <v>1415</v>
      </c>
      <c r="AY166" s="84">
        <v>0.86018237082066873</v>
      </c>
      <c r="AZ166" s="86">
        <v>1.0252471642677816</v>
      </c>
      <c r="BA166" s="228">
        <v>175</v>
      </c>
      <c r="BB166" s="84">
        <v>0.10638297872340426</v>
      </c>
      <c r="BC166" s="86">
        <v>1.2664640324214791</v>
      </c>
      <c r="BD166" s="228">
        <v>10</v>
      </c>
      <c r="BE166" s="228">
        <v>0</v>
      </c>
      <c r="BF166" s="83">
        <v>10</v>
      </c>
      <c r="BG166" s="84">
        <v>6.0790273556231003E-3</v>
      </c>
      <c r="BH166" s="86">
        <v>0.10646282584278635</v>
      </c>
      <c r="BI166" s="234">
        <v>40</v>
      </c>
      <c r="BJ166" s="88" t="s">
        <v>7</v>
      </c>
      <c r="BK166" s="76" t="s">
        <v>7</v>
      </c>
      <c r="BL166" s="216" t="s">
        <v>7</v>
      </c>
      <c r="BN166" s="140"/>
      <c r="BO166">
        <v>1850</v>
      </c>
      <c r="BP166">
        <v>1345</v>
      </c>
      <c r="BQ166">
        <v>150</v>
      </c>
      <c r="BR166">
        <v>1495</v>
      </c>
      <c r="BS166" s="242">
        <v>0.80810810810810807</v>
      </c>
      <c r="BT166" s="2">
        <v>1.0213263182675518</v>
      </c>
      <c r="BU166">
        <v>245</v>
      </c>
      <c r="BV166" s="242">
        <v>0.13243243243243244</v>
      </c>
      <c r="BW166" s="2">
        <v>0.97360323204481913</v>
      </c>
      <c r="BX166">
        <v>45</v>
      </c>
      <c r="BY166">
        <v>10</v>
      </c>
      <c r="BZ166">
        <v>55</v>
      </c>
      <c r="CA166" s="242">
        <v>2.9729729729729731E-2</v>
      </c>
      <c r="CB166" s="2">
        <v>0.4757746368001301</v>
      </c>
      <c r="CC166">
        <v>55</v>
      </c>
    </row>
    <row r="167" spans="1:81">
      <c r="A167" s="149" t="s">
        <v>769</v>
      </c>
      <c r="B167" s="228" t="s">
        <v>567</v>
      </c>
      <c r="C167" s="77">
        <v>6020553</v>
      </c>
      <c r="D167" s="78"/>
      <c r="E167" s="79"/>
      <c r="F167" s="80"/>
      <c r="G167" s="80"/>
      <c r="H167" s="81"/>
      <c r="I167" s="258">
        <v>466020553</v>
      </c>
      <c r="J167" s="228">
        <v>1.32</v>
      </c>
      <c r="K167" s="398">
        <v>132</v>
      </c>
      <c r="L167" s="78">
        <v>1.3</v>
      </c>
      <c r="M167" s="82">
        <v>130</v>
      </c>
      <c r="N167" s="239">
        <v>6020553</v>
      </c>
      <c r="O167" s="227">
        <v>1</v>
      </c>
      <c r="P167" s="404">
        <v>4688</v>
      </c>
      <c r="Q167" s="80">
        <v>4563</v>
      </c>
      <c r="R167" s="410">
        <v>4563</v>
      </c>
      <c r="S167" s="80">
        <v>4568</v>
      </c>
      <c r="T167" s="415">
        <v>4334</v>
      </c>
      <c r="U167" s="229">
        <v>125</v>
      </c>
      <c r="V167" s="421">
        <v>2.7394258163488932E-2</v>
      </c>
      <c r="W167" s="83">
        <v>229</v>
      </c>
      <c r="X167" s="427">
        <v>5.2838024919243193E-2</v>
      </c>
      <c r="Y167" s="435">
        <v>3552.6</v>
      </c>
      <c r="Z167" s="227">
        <v>3513.5</v>
      </c>
      <c r="AA167" s="239">
        <v>6020553</v>
      </c>
      <c r="AB167" s="227">
        <v>1</v>
      </c>
      <c r="AC167" s="442">
        <v>2165</v>
      </c>
      <c r="AD167" s="239">
        <v>2161</v>
      </c>
      <c r="AE167" s="410">
        <v>2161</v>
      </c>
      <c r="AF167" s="452">
        <v>2153</v>
      </c>
      <c r="AG167" s="229">
        <v>4</v>
      </c>
      <c r="AH167" s="421">
        <v>1.8509949097639982E-3</v>
      </c>
      <c r="AI167" s="80">
        <v>8</v>
      </c>
      <c r="AJ167" s="231">
        <v>3.7157454714352067E-3</v>
      </c>
      <c r="AK167" s="442">
        <v>2077</v>
      </c>
      <c r="AL167" s="239">
        <v>2035</v>
      </c>
      <c r="AM167" s="410">
        <v>2035</v>
      </c>
      <c r="AN167" s="464">
        <v>2108</v>
      </c>
      <c r="AO167" s="232">
        <v>42</v>
      </c>
      <c r="AP167" s="421">
        <v>2.0638820638820637E-2</v>
      </c>
      <c r="AQ167" s="83">
        <v>-73</v>
      </c>
      <c r="AR167" s="427">
        <v>-3.4629981024667932E-2</v>
      </c>
      <c r="AS167" s="233">
        <v>15.734848484848484</v>
      </c>
      <c r="AT167" s="85">
        <v>15.653846153846153</v>
      </c>
      <c r="AU167" s="404">
        <v>1980</v>
      </c>
      <c r="AV167" s="228">
        <v>1410</v>
      </c>
      <c r="AW167" s="228">
        <v>240</v>
      </c>
      <c r="AX167" s="83">
        <v>1650</v>
      </c>
      <c r="AY167" s="84">
        <v>0.83333333333333337</v>
      </c>
      <c r="AZ167" s="86">
        <v>0.99324592769169651</v>
      </c>
      <c r="BA167" s="228">
        <v>240</v>
      </c>
      <c r="BB167" s="84">
        <v>0.12121212121212122</v>
      </c>
      <c r="BC167" s="86">
        <v>1.4430014430014431</v>
      </c>
      <c r="BD167" s="228">
        <v>35</v>
      </c>
      <c r="BE167" s="228">
        <v>0</v>
      </c>
      <c r="BF167" s="83">
        <v>35</v>
      </c>
      <c r="BG167" s="84">
        <v>1.7676767676767676E-2</v>
      </c>
      <c r="BH167" s="86">
        <v>0.30957561605547596</v>
      </c>
      <c r="BI167" s="234">
        <v>45</v>
      </c>
      <c r="BJ167" s="88" t="s">
        <v>7</v>
      </c>
      <c r="BK167" s="76" t="s">
        <v>7</v>
      </c>
      <c r="BL167" s="226" t="s">
        <v>6</v>
      </c>
      <c r="BN167" s="140"/>
      <c r="BO167">
        <v>2075</v>
      </c>
      <c r="BP167">
        <v>1355</v>
      </c>
      <c r="BQ167">
        <v>230</v>
      </c>
      <c r="BR167">
        <v>1585</v>
      </c>
      <c r="BS167" s="242">
        <v>0.76385542168674703</v>
      </c>
      <c r="BT167" s="2">
        <v>0.96539762154652986</v>
      </c>
      <c r="BU167">
        <v>410</v>
      </c>
      <c r="BV167" s="242">
        <v>0.19759036144578312</v>
      </c>
      <c r="BW167" s="2">
        <v>1.4526246402871803</v>
      </c>
      <c r="BX167">
        <v>60</v>
      </c>
      <c r="BY167">
        <v>15</v>
      </c>
      <c r="BZ167">
        <v>75</v>
      </c>
      <c r="CA167" s="242">
        <v>3.614457831325301E-2</v>
      </c>
      <c r="CB167" s="2">
        <v>0.5784335671940245</v>
      </c>
      <c r="CC167">
        <v>15</v>
      </c>
    </row>
    <row r="168" spans="1:81">
      <c r="A168" s="149" t="s">
        <v>770</v>
      </c>
      <c r="B168" s="228" t="s">
        <v>568</v>
      </c>
      <c r="C168" s="77">
        <v>6020560.0099999998</v>
      </c>
      <c r="D168" s="78"/>
      <c r="E168" s="79"/>
      <c r="F168" s="80"/>
      <c r="G168" s="80"/>
      <c r="H168" s="81"/>
      <c r="I168" s="258">
        <v>466020560.00999999</v>
      </c>
      <c r="J168" s="228">
        <v>1.3</v>
      </c>
      <c r="K168" s="398">
        <v>130</v>
      </c>
      <c r="L168" s="78">
        <v>1.34</v>
      </c>
      <c r="M168" s="82">
        <v>134</v>
      </c>
      <c r="N168" s="239">
        <v>6020560.0099999998</v>
      </c>
      <c r="O168" s="227">
        <v>1</v>
      </c>
      <c r="P168" s="404">
        <v>5423</v>
      </c>
      <c r="Q168" s="80">
        <v>5493</v>
      </c>
      <c r="R168" s="410">
        <v>5493</v>
      </c>
      <c r="S168" s="80">
        <v>5654</v>
      </c>
      <c r="T168" s="415">
        <v>4548</v>
      </c>
      <c r="U168" s="229">
        <v>-70</v>
      </c>
      <c r="V168" s="421">
        <v>-1.2743491716730384E-2</v>
      </c>
      <c r="W168" s="83">
        <v>945</v>
      </c>
      <c r="X168" s="427">
        <v>0.20778364116094986</v>
      </c>
      <c r="Y168" s="435">
        <v>4159.3999999999996</v>
      </c>
      <c r="Z168" s="227">
        <v>4097.7</v>
      </c>
      <c r="AA168" s="239">
        <v>6020560.0099999998</v>
      </c>
      <c r="AB168" s="227">
        <v>1</v>
      </c>
      <c r="AC168" s="442">
        <v>1573</v>
      </c>
      <c r="AD168" s="239">
        <v>1542</v>
      </c>
      <c r="AE168" s="410">
        <v>1542</v>
      </c>
      <c r="AF168" s="452">
        <v>1276</v>
      </c>
      <c r="AG168" s="229">
        <v>31</v>
      </c>
      <c r="AH168" s="421">
        <v>2.0103761348897537E-2</v>
      </c>
      <c r="AI168" s="80">
        <v>266</v>
      </c>
      <c r="AJ168" s="231">
        <v>0.20846394984326019</v>
      </c>
      <c r="AK168" s="442">
        <v>1559</v>
      </c>
      <c r="AL168" s="239">
        <v>1526</v>
      </c>
      <c r="AM168" s="410">
        <v>1526</v>
      </c>
      <c r="AN168" s="464">
        <v>1259</v>
      </c>
      <c r="AO168" s="232">
        <v>33</v>
      </c>
      <c r="AP168" s="421">
        <v>2.1625163826998691E-2</v>
      </c>
      <c r="AQ168" s="83">
        <v>267</v>
      </c>
      <c r="AR168" s="427">
        <v>0.21207307386814933</v>
      </c>
      <c r="AS168" s="233">
        <v>11.992307692307692</v>
      </c>
      <c r="AT168" s="85">
        <v>11.388059701492537</v>
      </c>
      <c r="AU168" s="404">
        <v>2445</v>
      </c>
      <c r="AV168" s="228">
        <v>1945</v>
      </c>
      <c r="AW168" s="228">
        <v>245</v>
      </c>
      <c r="AX168" s="83">
        <v>2190</v>
      </c>
      <c r="AY168" s="84">
        <v>0.89570552147239269</v>
      </c>
      <c r="AZ168" s="86">
        <v>1.0675870339361058</v>
      </c>
      <c r="BA168" s="228">
        <v>165</v>
      </c>
      <c r="BB168" s="84">
        <v>6.7484662576687116E-2</v>
      </c>
      <c r="BC168" s="86">
        <v>0.80338884019865608</v>
      </c>
      <c r="BD168" s="228">
        <v>35</v>
      </c>
      <c r="BE168" s="228">
        <v>0</v>
      </c>
      <c r="BF168" s="83">
        <v>35</v>
      </c>
      <c r="BG168" s="84">
        <v>1.4314928425357873E-2</v>
      </c>
      <c r="BH168" s="86">
        <v>0.25069927189768604</v>
      </c>
      <c r="BI168" s="234">
        <v>45</v>
      </c>
      <c r="BJ168" s="88" t="s">
        <v>7</v>
      </c>
      <c r="BK168" s="76" t="s">
        <v>7</v>
      </c>
      <c r="BL168" s="216" t="s">
        <v>7</v>
      </c>
      <c r="BN168" s="140"/>
      <c r="BO168">
        <v>2675</v>
      </c>
      <c r="BP168">
        <v>2010</v>
      </c>
      <c r="BQ168">
        <v>280</v>
      </c>
      <c r="BR168">
        <v>2290</v>
      </c>
      <c r="BS168" s="242">
        <v>0.85607476635514024</v>
      </c>
      <c r="BT168" s="2">
        <v>1.0819489131598747</v>
      </c>
      <c r="BU168">
        <v>320</v>
      </c>
      <c r="BV168" s="242">
        <v>0.11962616822429907</v>
      </c>
      <c r="BW168" s="2">
        <v>0.87945544668400977</v>
      </c>
      <c r="BX168">
        <v>35</v>
      </c>
      <c r="BY168">
        <v>10</v>
      </c>
      <c r="BZ168">
        <v>45</v>
      </c>
      <c r="CA168" s="242">
        <v>1.6822429906542057E-2</v>
      </c>
      <c r="CB168" s="2">
        <v>0.26921487519871423</v>
      </c>
      <c r="CC168">
        <v>15</v>
      </c>
    </row>
    <row r="169" spans="1:81">
      <c r="A169" s="149"/>
      <c r="B169" s="228" t="s">
        <v>569</v>
      </c>
      <c r="C169" s="77">
        <v>6020560.04</v>
      </c>
      <c r="D169" s="78"/>
      <c r="E169" s="79"/>
      <c r="F169" s="80"/>
      <c r="G169" s="80"/>
      <c r="H169" s="81"/>
      <c r="I169" s="258">
        <v>466020560.04000002</v>
      </c>
      <c r="J169" s="228">
        <v>1.43</v>
      </c>
      <c r="K169" s="398">
        <v>143</v>
      </c>
      <c r="L169" s="78">
        <v>1.43</v>
      </c>
      <c r="M169" s="82">
        <v>143</v>
      </c>
      <c r="N169" s="239">
        <v>6020560.04</v>
      </c>
      <c r="O169" s="227">
        <v>1</v>
      </c>
      <c r="P169" s="404">
        <v>6238</v>
      </c>
      <c r="Q169" s="80">
        <v>6441</v>
      </c>
      <c r="R169" s="410">
        <v>6441</v>
      </c>
      <c r="S169" s="80">
        <v>6390</v>
      </c>
      <c r="T169" s="415">
        <v>5956</v>
      </c>
      <c r="U169" s="229">
        <v>-203</v>
      </c>
      <c r="V169" s="421">
        <v>-3.1516845210371063E-2</v>
      </c>
      <c r="W169" s="83">
        <v>485</v>
      </c>
      <c r="X169" s="427">
        <v>8.1430490261920757E-2</v>
      </c>
      <c r="Y169" s="435">
        <v>4367.1000000000004</v>
      </c>
      <c r="Z169" s="227">
        <v>4492.6000000000004</v>
      </c>
      <c r="AA169" s="239">
        <v>6020560.1399999997</v>
      </c>
      <c r="AB169" s="227">
        <v>1</v>
      </c>
      <c r="AC169" s="442">
        <v>1998</v>
      </c>
      <c r="AD169" s="239">
        <v>2006</v>
      </c>
      <c r="AE169" s="410">
        <v>2006</v>
      </c>
      <c r="AF169" s="452">
        <v>1958</v>
      </c>
      <c r="AG169" s="229">
        <v>-8</v>
      </c>
      <c r="AH169" s="421">
        <v>-3.9880358923230306E-3</v>
      </c>
      <c r="AI169" s="80">
        <v>48</v>
      </c>
      <c r="AJ169" s="231">
        <v>2.4514811031664963E-2</v>
      </c>
      <c r="AK169" s="442">
        <v>1964</v>
      </c>
      <c r="AL169" s="239">
        <v>1981</v>
      </c>
      <c r="AM169" s="410">
        <v>1981</v>
      </c>
      <c r="AN169" s="464">
        <v>1936</v>
      </c>
      <c r="AO169" s="232">
        <v>-17</v>
      </c>
      <c r="AP169" s="421">
        <v>-8.581524482584554E-3</v>
      </c>
      <c r="AQ169" s="83">
        <v>45</v>
      </c>
      <c r="AR169" s="427">
        <v>2.3243801652892561E-2</v>
      </c>
      <c r="AS169" s="233">
        <v>13.734265734265735</v>
      </c>
      <c r="AT169" s="85">
        <v>13.853146853146853</v>
      </c>
      <c r="AU169" s="404">
        <v>2930</v>
      </c>
      <c r="AV169" s="228">
        <v>2090</v>
      </c>
      <c r="AW169" s="228">
        <v>445</v>
      </c>
      <c r="AX169" s="83">
        <v>2535</v>
      </c>
      <c r="AY169" s="84">
        <v>0.8651877133105802</v>
      </c>
      <c r="AZ169" s="86">
        <v>1.0312130075215498</v>
      </c>
      <c r="BA169" s="228">
        <v>285</v>
      </c>
      <c r="BB169" s="84">
        <v>9.7269624573378843E-2</v>
      </c>
      <c r="BC169" s="86">
        <v>1.1579717211116529</v>
      </c>
      <c r="BD169" s="228">
        <v>65</v>
      </c>
      <c r="BE169" s="228">
        <v>0</v>
      </c>
      <c r="BF169" s="83">
        <v>65</v>
      </c>
      <c r="BG169" s="84">
        <v>2.2184300341296929E-2</v>
      </c>
      <c r="BH169" s="86">
        <v>0.38851664345528775</v>
      </c>
      <c r="BI169" s="234">
        <v>35</v>
      </c>
      <c r="BJ169" s="88" t="s">
        <v>7</v>
      </c>
      <c r="BK169" s="76" t="s">
        <v>7</v>
      </c>
      <c r="BL169" s="216" t="s">
        <v>7</v>
      </c>
      <c r="BN169" s="140"/>
      <c r="BO169">
        <v>3185</v>
      </c>
      <c r="BP169">
        <v>2115</v>
      </c>
      <c r="BQ169">
        <v>355</v>
      </c>
      <c r="BR169">
        <v>2470</v>
      </c>
      <c r="BS169" s="242">
        <v>0.77551020408163263</v>
      </c>
      <c r="BT169" s="2">
        <v>0.98012750220747924</v>
      </c>
      <c r="BU169">
        <v>600</v>
      </c>
      <c r="BV169" s="242">
        <v>0.18838304552590268</v>
      </c>
      <c r="BW169" s="2">
        <v>1.3849352354080022</v>
      </c>
      <c r="BX169">
        <v>80</v>
      </c>
      <c r="BY169">
        <v>10</v>
      </c>
      <c r="BZ169">
        <v>90</v>
      </c>
      <c r="CA169" s="242">
        <v>2.8257456828885402E-2</v>
      </c>
      <c r="CB169" s="2">
        <v>0.4522133696430522</v>
      </c>
      <c r="CC169">
        <v>25</v>
      </c>
    </row>
    <row r="170" spans="1:81">
      <c r="A170" s="149"/>
      <c r="B170" s="228" t="s">
        <v>570</v>
      </c>
      <c r="C170" s="77">
        <v>6020560.0499999998</v>
      </c>
      <c r="D170" s="78"/>
      <c r="E170" s="79"/>
      <c r="F170" s="80"/>
      <c r="G170" s="80"/>
      <c r="H170" s="81"/>
      <c r="I170" s="258">
        <v>466020560.05000001</v>
      </c>
      <c r="J170" s="228">
        <v>0.84</v>
      </c>
      <c r="K170" s="398">
        <v>84</v>
      </c>
      <c r="L170" s="78">
        <v>0.83</v>
      </c>
      <c r="M170" s="82">
        <v>83</v>
      </c>
      <c r="N170" s="239">
        <v>6020560.0499999998</v>
      </c>
      <c r="O170" s="227">
        <v>1</v>
      </c>
      <c r="P170" s="404">
        <v>3741</v>
      </c>
      <c r="Q170" s="80">
        <v>3597</v>
      </c>
      <c r="R170" s="410">
        <v>3597</v>
      </c>
      <c r="S170" s="80">
        <v>3560</v>
      </c>
      <c r="T170" s="415">
        <v>3431</v>
      </c>
      <c r="U170" s="229">
        <v>144</v>
      </c>
      <c r="V170" s="421">
        <v>4.0033361134278564E-2</v>
      </c>
      <c r="W170" s="83">
        <v>166</v>
      </c>
      <c r="X170" s="427">
        <v>4.8382395802972891E-2</v>
      </c>
      <c r="Y170" s="435">
        <v>4439.8</v>
      </c>
      <c r="Z170" s="227">
        <v>4311.8999999999996</v>
      </c>
      <c r="AA170" s="239">
        <v>6020560.1500000004</v>
      </c>
      <c r="AB170" s="227">
        <v>1</v>
      </c>
      <c r="AC170" s="442">
        <v>1218</v>
      </c>
      <c r="AD170" s="239">
        <v>1156</v>
      </c>
      <c r="AE170" s="410">
        <v>1156</v>
      </c>
      <c r="AF170" s="452">
        <v>1201</v>
      </c>
      <c r="AG170" s="229">
        <v>62</v>
      </c>
      <c r="AH170" s="421">
        <v>5.3633217993079588E-2</v>
      </c>
      <c r="AI170" s="80">
        <v>-45</v>
      </c>
      <c r="AJ170" s="231">
        <v>-3.7468776019983351E-2</v>
      </c>
      <c r="AK170" s="442">
        <v>1169</v>
      </c>
      <c r="AL170" s="239">
        <v>1127</v>
      </c>
      <c r="AM170" s="410">
        <v>1127</v>
      </c>
      <c r="AN170" s="464">
        <v>1172</v>
      </c>
      <c r="AO170" s="232">
        <v>42</v>
      </c>
      <c r="AP170" s="421">
        <v>3.7267080745341616E-2</v>
      </c>
      <c r="AQ170" s="83">
        <v>-45</v>
      </c>
      <c r="AR170" s="427">
        <v>-3.839590443686007E-2</v>
      </c>
      <c r="AS170" s="233">
        <v>13.916666666666666</v>
      </c>
      <c r="AT170" s="85">
        <v>13.578313253012048</v>
      </c>
      <c r="AU170" s="404">
        <v>1410</v>
      </c>
      <c r="AV170" s="228">
        <v>930</v>
      </c>
      <c r="AW170" s="228">
        <v>245</v>
      </c>
      <c r="AX170" s="83">
        <v>1175</v>
      </c>
      <c r="AY170" s="84">
        <v>0.83333333333333337</v>
      </c>
      <c r="AZ170" s="86">
        <v>0.99324592769169651</v>
      </c>
      <c r="BA170" s="228">
        <v>155</v>
      </c>
      <c r="BB170" s="84">
        <v>0.1099290780141844</v>
      </c>
      <c r="BC170" s="86">
        <v>1.3086795001688618</v>
      </c>
      <c r="BD170" s="228">
        <v>35</v>
      </c>
      <c r="BE170" s="228">
        <v>0</v>
      </c>
      <c r="BF170" s="83">
        <v>35</v>
      </c>
      <c r="BG170" s="84">
        <v>2.4822695035460994E-2</v>
      </c>
      <c r="BH170" s="86">
        <v>0.43472320552471094</v>
      </c>
      <c r="BI170" s="234">
        <v>50</v>
      </c>
      <c r="BJ170" s="88" t="s">
        <v>7</v>
      </c>
      <c r="BK170" s="76" t="s">
        <v>7</v>
      </c>
      <c r="BL170" s="216" t="s">
        <v>7</v>
      </c>
      <c r="BN170" s="140"/>
      <c r="BO170">
        <v>1475</v>
      </c>
      <c r="BP170">
        <v>980</v>
      </c>
      <c r="BQ170">
        <v>175</v>
      </c>
      <c r="BR170">
        <v>1155</v>
      </c>
      <c r="BS170" s="242">
        <v>0.7830508474576271</v>
      </c>
      <c r="BT170" s="2">
        <v>0.98965773394170009</v>
      </c>
      <c r="BU170">
        <v>270</v>
      </c>
      <c r="BV170" s="242">
        <v>0.18305084745762712</v>
      </c>
      <c r="BW170" s="2">
        <v>1.3457345262023857</v>
      </c>
      <c r="BX170">
        <v>25</v>
      </c>
      <c r="BY170">
        <v>0</v>
      </c>
      <c r="BZ170">
        <v>25</v>
      </c>
      <c r="CA170" s="242">
        <v>1.6949152542372881E-2</v>
      </c>
      <c r="CB170" s="2">
        <v>0.27124285919267815</v>
      </c>
      <c r="CC170">
        <v>20</v>
      </c>
    </row>
    <row r="171" spans="1:81">
      <c r="A171" s="149" t="s">
        <v>771</v>
      </c>
      <c r="B171" s="228" t="s">
        <v>571</v>
      </c>
      <c r="C171" s="77">
        <v>6020560.0599999996</v>
      </c>
      <c r="D171" s="78"/>
      <c r="E171" s="79"/>
      <c r="F171" s="80"/>
      <c r="G171" s="80"/>
      <c r="H171" s="81"/>
      <c r="I171" s="258">
        <v>466020560.06</v>
      </c>
      <c r="J171" s="228">
        <v>0.92</v>
      </c>
      <c r="K171" s="398">
        <v>92</v>
      </c>
      <c r="L171" s="78">
        <v>17.27</v>
      </c>
      <c r="M171" s="82">
        <v>1727</v>
      </c>
      <c r="N171" s="239">
        <v>6020560.0800000001</v>
      </c>
      <c r="O171" s="227">
        <v>0.28027986999999999</v>
      </c>
      <c r="P171" s="404">
        <v>4080</v>
      </c>
      <c r="Q171" s="80">
        <v>13246</v>
      </c>
      <c r="R171" s="410">
        <v>3712.5871580199996</v>
      </c>
      <c r="S171" s="80">
        <v>8734</v>
      </c>
      <c r="T171" s="415">
        <v>5614</v>
      </c>
      <c r="U171" s="229">
        <v>367.41284198000039</v>
      </c>
      <c r="V171" s="421">
        <v>9.8964098711139578E-2</v>
      </c>
      <c r="W171" s="83">
        <v>7632</v>
      </c>
      <c r="X171" s="427">
        <v>1.3594584966156038</v>
      </c>
      <c r="Y171" s="435">
        <v>4416.5</v>
      </c>
      <c r="Z171" s="227">
        <v>767.1</v>
      </c>
      <c r="AA171" s="239">
        <v>6020560.04</v>
      </c>
      <c r="AB171" s="227">
        <v>0.22372079</v>
      </c>
      <c r="AC171" s="442">
        <v>952</v>
      </c>
      <c r="AD171" s="239">
        <v>3780</v>
      </c>
      <c r="AE171" s="410">
        <v>845.66458620000003</v>
      </c>
      <c r="AF171" s="452">
        <v>1872</v>
      </c>
      <c r="AG171" s="229">
        <v>106.33541379999997</v>
      </c>
      <c r="AH171" s="421">
        <v>0.12574183137763748</v>
      </c>
      <c r="AI171" s="80">
        <v>1908</v>
      </c>
      <c r="AJ171" s="231">
        <v>1.0192307692307692</v>
      </c>
      <c r="AK171" s="442">
        <v>951</v>
      </c>
      <c r="AL171" s="239">
        <v>3722</v>
      </c>
      <c r="AM171" s="410">
        <v>832.68878038000003</v>
      </c>
      <c r="AN171" s="464">
        <v>1814</v>
      </c>
      <c r="AO171" s="232">
        <v>118.31121961999997</v>
      </c>
      <c r="AP171" s="421">
        <v>0.1420833598430476</v>
      </c>
      <c r="AQ171" s="83">
        <v>1908</v>
      </c>
      <c r="AR171" s="427">
        <v>1.0518191841234841</v>
      </c>
      <c r="AS171" s="233">
        <v>10.336956521739131</v>
      </c>
      <c r="AT171" s="85">
        <v>2.1551823972206137</v>
      </c>
      <c r="AU171" s="404">
        <v>1865</v>
      </c>
      <c r="AV171" s="228">
        <v>1550</v>
      </c>
      <c r="AW171" s="228">
        <v>220</v>
      </c>
      <c r="AX171" s="83">
        <v>1770</v>
      </c>
      <c r="AY171" s="84">
        <v>0.94906166219839139</v>
      </c>
      <c r="AZ171" s="86">
        <v>1.1311819573282378</v>
      </c>
      <c r="BA171" s="228">
        <v>35</v>
      </c>
      <c r="BB171" s="84">
        <v>1.876675603217158E-2</v>
      </c>
      <c r="BC171" s="86">
        <v>0.22341376228775689</v>
      </c>
      <c r="BD171" s="228">
        <v>20</v>
      </c>
      <c r="BE171" s="228">
        <v>0</v>
      </c>
      <c r="BF171" s="83">
        <v>20</v>
      </c>
      <c r="BG171" s="84">
        <v>1.0723860589812333E-2</v>
      </c>
      <c r="BH171" s="86">
        <v>0.18780841663419148</v>
      </c>
      <c r="BI171" s="234">
        <v>35</v>
      </c>
      <c r="BJ171" s="88" t="s">
        <v>7</v>
      </c>
      <c r="BK171" s="76" t="s">
        <v>7</v>
      </c>
      <c r="BL171" s="216" t="s">
        <v>7</v>
      </c>
      <c r="BM171" t="s">
        <v>597</v>
      </c>
      <c r="BN171" s="140" t="s">
        <v>58</v>
      </c>
      <c r="BO171">
        <v>6735</v>
      </c>
      <c r="BP171">
        <v>5285</v>
      </c>
      <c r="BQ171">
        <v>680</v>
      </c>
      <c r="BR171">
        <v>5965</v>
      </c>
      <c r="BS171" s="242">
        <v>0.88567186340014847</v>
      </c>
      <c r="BT171" s="2">
        <v>1.1193551634537298</v>
      </c>
      <c r="BU171">
        <v>620</v>
      </c>
      <c r="BV171" s="242">
        <v>9.2056421677802522E-2</v>
      </c>
      <c r="BW171" s="2">
        <v>0.67677099959420484</v>
      </c>
      <c r="BX171">
        <v>40</v>
      </c>
      <c r="BY171">
        <v>10</v>
      </c>
      <c r="BZ171">
        <v>50</v>
      </c>
      <c r="CA171" s="242">
        <v>7.4239049740163323E-3</v>
      </c>
      <c r="CB171" s="2">
        <v>0.11880719148008917</v>
      </c>
      <c r="CC171">
        <v>90</v>
      </c>
    </row>
    <row r="172" spans="1:81">
      <c r="A172" s="149" t="s">
        <v>772</v>
      </c>
      <c r="B172" s="228" t="s">
        <v>572</v>
      </c>
      <c r="C172" s="77"/>
      <c r="D172" s="78"/>
      <c r="E172" s="79"/>
      <c r="F172" s="80"/>
      <c r="G172" s="80"/>
      <c r="H172" s="81"/>
      <c r="I172" s="258"/>
      <c r="J172" s="228">
        <v>1.36</v>
      </c>
      <c r="K172" s="398">
        <v>136</v>
      </c>
      <c r="L172" s="78"/>
      <c r="M172" s="82"/>
      <c r="N172" s="239">
        <v>6020560.0899999999</v>
      </c>
      <c r="O172" s="227">
        <v>0.23941370000000001</v>
      </c>
      <c r="P172" s="404">
        <v>3435</v>
      </c>
      <c r="Q172" s="80"/>
      <c r="R172" s="410">
        <v>3171.2738702000001</v>
      </c>
      <c r="S172" s="80"/>
      <c r="T172" s="415"/>
      <c r="U172" s="229">
        <v>263.72612979999985</v>
      </c>
      <c r="V172" s="421">
        <v>8.3160944337919207E-2</v>
      </c>
      <c r="W172" s="83"/>
      <c r="X172" s="427"/>
      <c r="Y172" s="435">
        <v>2517</v>
      </c>
      <c r="Z172" s="227"/>
      <c r="AA172" s="239">
        <v>6020560.0499999998</v>
      </c>
      <c r="AB172" s="227">
        <v>0.21075446</v>
      </c>
      <c r="AC172" s="442">
        <v>849</v>
      </c>
      <c r="AD172" s="239"/>
      <c r="AE172" s="410">
        <v>796.65185880000001</v>
      </c>
      <c r="AF172" s="452"/>
      <c r="AG172" s="229">
        <v>52.348141199999986</v>
      </c>
      <c r="AH172" s="421">
        <v>6.5710185223005951E-2</v>
      </c>
      <c r="AI172" s="80"/>
      <c r="AJ172" s="231"/>
      <c r="AK172" s="442">
        <v>838</v>
      </c>
      <c r="AL172" s="239"/>
      <c r="AM172" s="410">
        <v>784.42810012000007</v>
      </c>
      <c r="AN172" s="464"/>
      <c r="AO172" s="232">
        <v>53.571899879999933</v>
      </c>
      <c r="AP172" s="421">
        <v>6.8294213162180983E-2</v>
      </c>
      <c r="AQ172" s="83"/>
      <c r="AR172" s="427"/>
      <c r="AS172" s="233">
        <v>6.1617647058823533</v>
      </c>
      <c r="AT172" s="85"/>
      <c r="AU172" s="404">
        <v>1655</v>
      </c>
      <c r="AV172" s="228">
        <v>1330</v>
      </c>
      <c r="AW172" s="228">
        <v>140</v>
      </c>
      <c r="AX172" s="83">
        <v>1470</v>
      </c>
      <c r="AY172" s="84">
        <v>0.88821752265861031</v>
      </c>
      <c r="AZ172" s="86">
        <v>1.0586621247420862</v>
      </c>
      <c r="BA172" s="228">
        <v>125</v>
      </c>
      <c r="BB172" s="84">
        <v>7.5528700906344406E-2</v>
      </c>
      <c r="BC172" s="86">
        <v>0.89915120126600478</v>
      </c>
      <c r="BD172" s="228">
        <v>30</v>
      </c>
      <c r="BE172" s="228">
        <v>0</v>
      </c>
      <c r="BF172" s="83">
        <v>30</v>
      </c>
      <c r="BG172" s="84">
        <v>1.812688821752266E-2</v>
      </c>
      <c r="BH172" s="86">
        <v>0.31745863778498529</v>
      </c>
      <c r="BI172" s="234">
        <v>20</v>
      </c>
      <c r="BJ172" s="88" t="s">
        <v>7</v>
      </c>
      <c r="BK172" s="76"/>
      <c r="BL172" s="216"/>
      <c r="BM172" t="s">
        <v>597</v>
      </c>
      <c r="BN172" s="140"/>
      <c r="BS172" s="242"/>
      <c r="BT172" s="2"/>
      <c r="BV172" s="242"/>
      <c r="BW172" s="2"/>
      <c r="CA172" s="242"/>
      <c r="CB172" s="2"/>
    </row>
    <row r="173" spans="1:81">
      <c r="A173" s="149" t="s">
        <v>773</v>
      </c>
      <c r="B173" s="228" t="s">
        <v>573</v>
      </c>
      <c r="C173" s="77"/>
      <c r="D173" s="78"/>
      <c r="E173" s="79"/>
      <c r="F173" s="80"/>
      <c r="G173" s="80"/>
      <c r="H173" s="81"/>
      <c r="I173" s="258"/>
      <c r="J173" s="228">
        <v>9.8000000000000007</v>
      </c>
      <c r="K173" s="398">
        <v>980.00000000000011</v>
      </c>
      <c r="L173" s="78"/>
      <c r="M173" s="82"/>
      <c r="N173" s="239">
        <v>6020560.0999999996</v>
      </c>
      <c r="O173" s="227">
        <v>0.26410177000000001</v>
      </c>
      <c r="P173" s="404">
        <v>5707</v>
      </c>
      <c r="Q173" s="80"/>
      <c r="R173" s="410">
        <v>3498.2920454200002</v>
      </c>
      <c r="S173" s="80"/>
      <c r="T173" s="415"/>
      <c r="U173" s="229">
        <v>2208.7079545799998</v>
      </c>
      <c r="V173" s="421">
        <v>0.63136751474813624</v>
      </c>
      <c r="W173" s="83"/>
      <c r="X173" s="427"/>
      <c r="Y173" s="435">
        <v>582.1</v>
      </c>
      <c r="Z173" s="227"/>
      <c r="AA173" s="239">
        <v>6020560.0800000001</v>
      </c>
      <c r="AB173" s="227">
        <v>0.32954410000000001</v>
      </c>
      <c r="AC173" s="442">
        <v>1895</v>
      </c>
      <c r="AD173" s="239"/>
      <c r="AE173" s="410">
        <v>1245.676698</v>
      </c>
      <c r="AF173" s="452"/>
      <c r="AG173" s="229">
        <v>649.32330200000001</v>
      </c>
      <c r="AH173" s="421">
        <v>0.52126149830250734</v>
      </c>
      <c r="AI173" s="80"/>
      <c r="AJ173" s="231"/>
      <c r="AK173" s="442">
        <v>1747</v>
      </c>
      <c r="AL173" s="239"/>
      <c r="AM173" s="410">
        <v>1226.5631402000001</v>
      </c>
      <c r="AN173" s="464"/>
      <c r="AO173" s="232">
        <v>520.43685979999987</v>
      </c>
      <c r="AP173" s="421">
        <v>0.42430498907307684</v>
      </c>
      <c r="AQ173" s="83"/>
      <c r="AR173" s="427"/>
      <c r="AS173" s="233">
        <v>1.7826530612244895</v>
      </c>
      <c r="AT173" s="85"/>
      <c r="AU173" s="404">
        <v>2530</v>
      </c>
      <c r="AV173" s="228">
        <v>1845</v>
      </c>
      <c r="AW173" s="228">
        <v>295</v>
      </c>
      <c r="AX173" s="83">
        <v>2140</v>
      </c>
      <c r="AY173" s="84">
        <v>0.8458498023715415</v>
      </c>
      <c r="AZ173" s="86">
        <v>1.0081642459732318</v>
      </c>
      <c r="BA173" s="228">
        <v>300</v>
      </c>
      <c r="BB173" s="84">
        <v>0.11857707509881422</v>
      </c>
      <c r="BC173" s="86">
        <v>1.411631846414455</v>
      </c>
      <c r="BD173" s="228">
        <v>25</v>
      </c>
      <c r="BE173" s="228">
        <v>0</v>
      </c>
      <c r="BF173" s="83">
        <v>25</v>
      </c>
      <c r="BG173" s="84">
        <v>9.881422924901186E-3</v>
      </c>
      <c r="BH173" s="86">
        <v>0.17305469220492445</v>
      </c>
      <c r="BI173" s="234">
        <v>65</v>
      </c>
      <c r="BJ173" s="88" t="s">
        <v>7</v>
      </c>
      <c r="BK173" s="76"/>
      <c r="BL173" s="216"/>
      <c r="BM173" t="s">
        <v>597</v>
      </c>
      <c r="BN173" s="140"/>
      <c r="BS173" s="242"/>
      <c r="BT173" s="2"/>
      <c r="BV173" s="242"/>
      <c r="BW173" s="2"/>
      <c r="CA173" s="242"/>
      <c r="CB173" s="2"/>
    </row>
    <row r="174" spans="1:81">
      <c r="A174" s="149" t="s">
        <v>774</v>
      </c>
      <c r="B174" s="228" t="s">
        <v>574</v>
      </c>
      <c r="C174" s="77"/>
      <c r="D174" s="78"/>
      <c r="E174" s="79"/>
      <c r="F174" s="80"/>
      <c r="G174" s="80"/>
      <c r="H174" s="81"/>
      <c r="I174" s="258"/>
      <c r="J174" s="228">
        <v>5.23</v>
      </c>
      <c r="K174" s="398">
        <v>523</v>
      </c>
      <c r="L174" s="78"/>
      <c r="M174" s="82"/>
      <c r="N174" s="239">
        <v>6020560.1100000003</v>
      </c>
      <c r="O174" s="227">
        <v>0.21620465</v>
      </c>
      <c r="P174" s="404">
        <v>4850</v>
      </c>
      <c r="Q174" s="80"/>
      <c r="R174" s="410">
        <v>2863.8467939000002</v>
      </c>
      <c r="S174" s="80"/>
      <c r="T174" s="415"/>
      <c r="U174" s="229">
        <v>1986.1532060999998</v>
      </c>
      <c r="V174" s="421">
        <v>0.69352634726498308</v>
      </c>
      <c r="W174" s="83"/>
      <c r="X174" s="427"/>
      <c r="Y174" s="435">
        <v>927</v>
      </c>
      <c r="Z174" s="227"/>
      <c r="AA174" s="239">
        <v>6020560.0899999999</v>
      </c>
      <c r="AB174" s="227">
        <v>0.23598064999999999</v>
      </c>
      <c r="AC174" s="442">
        <v>1589</v>
      </c>
      <c r="AD174" s="239"/>
      <c r="AE174" s="410">
        <v>892.00685699999997</v>
      </c>
      <c r="AF174" s="452"/>
      <c r="AG174" s="229">
        <v>696.99314300000003</v>
      </c>
      <c r="AH174" s="421">
        <v>0.78137644069702483</v>
      </c>
      <c r="AI174" s="80"/>
      <c r="AJ174" s="231"/>
      <c r="AK174" s="442">
        <v>1553</v>
      </c>
      <c r="AL174" s="239"/>
      <c r="AM174" s="410">
        <v>878.3199793</v>
      </c>
      <c r="AN174" s="464"/>
      <c r="AO174" s="232">
        <v>674.6800207</v>
      </c>
      <c r="AP174" s="421">
        <v>0.76814832475711625</v>
      </c>
      <c r="AQ174" s="83"/>
      <c r="AR174" s="427"/>
      <c r="AS174" s="233">
        <v>2.9694072657743784</v>
      </c>
      <c r="AT174" s="85"/>
      <c r="AU174" s="404">
        <v>2205</v>
      </c>
      <c r="AV174" s="228">
        <v>1840</v>
      </c>
      <c r="AW174" s="228">
        <v>200</v>
      </c>
      <c r="AX174" s="83">
        <v>2040</v>
      </c>
      <c r="AY174" s="84">
        <v>0.92517006802721091</v>
      </c>
      <c r="AZ174" s="86">
        <v>1.1027056829883324</v>
      </c>
      <c r="BA174" s="228">
        <v>110</v>
      </c>
      <c r="BB174" s="84">
        <v>4.9886621315192746E-2</v>
      </c>
      <c r="BC174" s="86">
        <v>0.59388834899038978</v>
      </c>
      <c r="BD174" s="228">
        <v>30</v>
      </c>
      <c r="BE174" s="228">
        <v>0</v>
      </c>
      <c r="BF174" s="83">
        <v>30</v>
      </c>
      <c r="BG174" s="84">
        <v>1.3605442176870748E-2</v>
      </c>
      <c r="BH174" s="86">
        <v>0.23827394355290277</v>
      </c>
      <c r="BI174" s="234">
        <v>20</v>
      </c>
      <c r="BJ174" s="88" t="s">
        <v>7</v>
      </c>
      <c r="BK174" s="76"/>
      <c r="BL174" s="216"/>
      <c r="BM174" t="s">
        <v>597</v>
      </c>
      <c r="BN174" s="140"/>
      <c r="BS174" s="242"/>
      <c r="BT174" s="2"/>
      <c r="BV174" s="242"/>
      <c r="BW174" s="2"/>
      <c r="CA174" s="242"/>
      <c r="CB174" s="2"/>
    </row>
    <row r="175" spans="1:81">
      <c r="A175" s="149" t="s">
        <v>775</v>
      </c>
      <c r="B175" s="228" t="s">
        <v>575</v>
      </c>
      <c r="C175" s="77">
        <v>6020560.0700000003</v>
      </c>
      <c r="D175" s="78"/>
      <c r="E175" s="79"/>
      <c r="F175" s="80"/>
      <c r="G175" s="80"/>
      <c r="H175" s="81"/>
      <c r="I175" s="258">
        <v>466020560.06999999</v>
      </c>
      <c r="J175" s="228">
        <v>2.0099999999999998</v>
      </c>
      <c r="K175" s="398">
        <v>200.99999999999997</v>
      </c>
      <c r="L175" s="78">
        <v>3.39</v>
      </c>
      <c r="M175" s="82">
        <v>339</v>
      </c>
      <c r="N175" s="239">
        <v>6020560.1200000001</v>
      </c>
      <c r="O175" s="227">
        <v>0.68310110999999996</v>
      </c>
      <c r="P175" s="404">
        <v>5453</v>
      </c>
      <c r="Q175" s="80">
        <v>8060</v>
      </c>
      <c r="R175" s="410">
        <v>5505.7949466</v>
      </c>
      <c r="S175" s="80">
        <v>7724</v>
      </c>
      <c r="T175" s="415">
        <v>5809</v>
      </c>
      <c r="U175" s="229">
        <v>-52.794946600000003</v>
      </c>
      <c r="V175" s="421">
        <v>-9.5889779971923082E-3</v>
      </c>
      <c r="W175" s="83">
        <v>2251</v>
      </c>
      <c r="X175" s="427">
        <v>0.38750215183336201</v>
      </c>
      <c r="Y175" s="435">
        <v>2715.1</v>
      </c>
      <c r="Z175" s="227">
        <v>2379.1</v>
      </c>
      <c r="AA175" s="239">
        <v>6020560.0999999996</v>
      </c>
      <c r="AB175" s="227">
        <v>0.65095170999999996</v>
      </c>
      <c r="AC175" s="442">
        <v>1803</v>
      </c>
      <c r="AD175" s="239">
        <v>2690</v>
      </c>
      <c r="AE175" s="410">
        <v>1751.0600998999998</v>
      </c>
      <c r="AF175" s="452">
        <v>1944</v>
      </c>
      <c r="AG175" s="229">
        <v>51.939900100000159</v>
      </c>
      <c r="AH175" s="421">
        <v>2.9661974539289863E-2</v>
      </c>
      <c r="AI175" s="80">
        <v>746</v>
      </c>
      <c r="AJ175" s="231">
        <v>0.38374485596707819</v>
      </c>
      <c r="AK175" s="442">
        <v>1782</v>
      </c>
      <c r="AL175" s="239">
        <v>2644</v>
      </c>
      <c r="AM175" s="410">
        <v>1721.1163212399999</v>
      </c>
      <c r="AN175" s="464">
        <v>1928</v>
      </c>
      <c r="AO175" s="232">
        <v>60.883678760000066</v>
      </c>
      <c r="AP175" s="421">
        <v>3.537452873384854E-2</v>
      </c>
      <c r="AQ175" s="83">
        <v>716</v>
      </c>
      <c r="AR175" s="427">
        <v>0.37136929460580914</v>
      </c>
      <c r="AS175" s="233">
        <v>8.8656716417910459</v>
      </c>
      <c r="AT175" s="85">
        <v>7.7994100294985254</v>
      </c>
      <c r="AU175" s="404">
        <v>2410</v>
      </c>
      <c r="AV175" s="228">
        <v>2050</v>
      </c>
      <c r="AW175" s="228">
        <v>190</v>
      </c>
      <c r="AX175" s="83">
        <v>2240</v>
      </c>
      <c r="AY175" s="84">
        <v>0.9294605809128631</v>
      </c>
      <c r="AZ175" s="86">
        <v>1.1078195243299918</v>
      </c>
      <c r="BA175" s="228">
        <v>90</v>
      </c>
      <c r="BB175" s="84">
        <v>3.7344398340248962E-2</v>
      </c>
      <c r="BC175" s="86">
        <v>0.44457617071724953</v>
      </c>
      <c r="BD175" s="228">
        <v>45</v>
      </c>
      <c r="BE175" s="228">
        <v>0</v>
      </c>
      <c r="BF175" s="83">
        <v>45</v>
      </c>
      <c r="BG175" s="84">
        <v>1.8672199170124481E-2</v>
      </c>
      <c r="BH175" s="86">
        <v>0.32700874203370373</v>
      </c>
      <c r="BI175" s="234">
        <v>25</v>
      </c>
      <c r="BJ175" s="88" t="s">
        <v>7</v>
      </c>
      <c r="BK175" s="76" t="s">
        <v>7</v>
      </c>
      <c r="BL175" s="216" t="s">
        <v>7</v>
      </c>
      <c r="BM175" t="s">
        <v>597</v>
      </c>
      <c r="BN175" s="140" t="s">
        <v>64</v>
      </c>
      <c r="BO175">
        <v>4205</v>
      </c>
      <c r="BP175">
        <v>3440</v>
      </c>
      <c r="BQ175">
        <v>275</v>
      </c>
      <c r="BR175">
        <v>3715</v>
      </c>
      <c r="BS175" s="242">
        <v>0.88347205707491083</v>
      </c>
      <c r="BT175" s="2">
        <v>1.1165749412625225</v>
      </c>
      <c r="BU175">
        <v>310</v>
      </c>
      <c r="BV175" s="242">
        <v>7.3721759809750292E-2</v>
      </c>
      <c r="BW175" s="2">
        <v>0.54198010490689286</v>
      </c>
      <c r="BX175">
        <v>80</v>
      </c>
      <c r="BY175">
        <v>40</v>
      </c>
      <c r="BZ175">
        <v>120</v>
      </c>
      <c r="CA175" s="242">
        <v>2.8537455410225922E-2</v>
      </c>
      <c r="CB175" s="2">
        <v>0.45669427897364129</v>
      </c>
      <c r="CC175">
        <v>55</v>
      </c>
    </row>
    <row r="176" spans="1:81">
      <c r="A176" s="149" t="s">
        <v>776</v>
      </c>
      <c r="B176" s="228" t="s">
        <v>576</v>
      </c>
      <c r="C176" s="77"/>
      <c r="D176" s="78"/>
      <c r="E176" s="79"/>
      <c r="F176" s="80"/>
      <c r="G176" s="80"/>
      <c r="H176" s="81"/>
      <c r="I176" s="258"/>
      <c r="J176" s="228">
        <v>1.37</v>
      </c>
      <c r="K176" s="398">
        <v>137</v>
      </c>
      <c r="L176" s="78"/>
      <c r="M176" s="82"/>
      <c r="N176" s="239">
        <v>6020560.1299999999</v>
      </c>
      <c r="O176" s="227">
        <v>0.31689888999999999</v>
      </c>
      <c r="P176" s="404">
        <v>2742</v>
      </c>
      <c r="Q176" s="80"/>
      <c r="R176" s="410">
        <v>2554.2050534</v>
      </c>
      <c r="S176" s="80"/>
      <c r="T176" s="415"/>
      <c r="U176" s="229">
        <v>187.7949466</v>
      </c>
      <c r="V176" s="421">
        <v>7.352383331558246E-2</v>
      </c>
      <c r="W176" s="83"/>
      <c r="X176" s="427"/>
      <c r="Y176" s="435">
        <v>2003.4</v>
      </c>
      <c r="Z176" s="227"/>
      <c r="AA176" s="239">
        <v>6020560.1100000003</v>
      </c>
      <c r="AB176" s="227">
        <v>0.34904828999999998</v>
      </c>
      <c r="AC176" s="442">
        <v>988</v>
      </c>
      <c r="AD176" s="239"/>
      <c r="AE176" s="410">
        <v>938.93990009999993</v>
      </c>
      <c r="AF176" s="452"/>
      <c r="AG176" s="229">
        <v>49.060099900000068</v>
      </c>
      <c r="AH176" s="421">
        <v>5.2250521992701575E-2</v>
      </c>
      <c r="AI176" s="80"/>
      <c r="AJ176" s="231"/>
      <c r="AK176" s="442">
        <v>961</v>
      </c>
      <c r="AL176" s="239"/>
      <c r="AM176" s="410">
        <v>922.88367875999995</v>
      </c>
      <c r="AN176" s="464"/>
      <c r="AO176" s="232">
        <v>38.116321240000048</v>
      </c>
      <c r="AP176" s="421">
        <v>4.1301327694096501E-2</v>
      </c>
      <c r="AQ176" s="83"/>
      <c r="AR176" s="427"/>
      <c r="AS176" s="233">
        <v>7.0145985401459852</v>
      </c>
      <c r="AT176" s="85"/>
      <c r="AU176" s="404">
        <v>1085</v>
      </c>
      <c r="AV176" s="228">
        <v>905</v>
      </c>
      <c r="AW176" s="228">
        <v>95</v>
      </c>
      <c r="AX176" s="83">
        <v>1000</v>
      </c>
      <c r="AY176" s="84">
        <v>0.92165898617511521</v>
      </c>
      <c r="AZ176" s="86">
        <v>1.098520841686669</v>
      </c>
      <c r="BA176" s="228">
        <v>35</v>
      </c>
      <c r="BB176" s="84">
        <v>3.2258064516129031E-2</v>
      </c>
      <c r="BC176" s="86">
        <v>0.38402457757296465</v>
      </c>
      <c r="BD176" s="228">
        <v>35</v>
      </c>
      <c r="BE176" s="228">
        <v>0</v>
      </c>
      <c r="BF176" s="83">
        <v>35</v>
      </c>
      <c r="BG176" s="84">
        <v>3.2258064516129031E-2</v>
      </c>
      <c r="BH176" s="86">
        <v>0.56493983390768887</v>
      </c>
      <c r="BI176" s="234">
        <v>10</v>
      </c>
      <c r="BJ176" s="88" t="s">
        <v>7</v>
      </c>
      <c r="BK176" s="76"/>
      <c r="BL176" s="216"/>
      <c r="BM176" t="s">
        <v>597</v>
      </c>
      <c r="BN176" s="140"/>
      <c r="BS176" s="242"/>
      <c r="BT176" s="2"/>
      <c r="BV176" s="242"/>
      <c r="BW176" s="2"/>
      <c r="CA176" s="242"/>
      <c r="CB176" s="2"/>
    </row>
    <row r="177" spans="1:81">
      <c r="A177" s="149" t="s">
        <v>777</v>
      </c>
      <c r="B177" s="228" t="s">
        <v>577</v>
      </c>
      <c r="C177" s="77">
        <v>6020560.0199999996</v>
      </c>
      <c r="D177" s="78"/>
      <c r="E177" s="79"/>
      <c r="F177" s="80"/>
      <c r="G177" s="80"/>
      <c r="H177" s="81"/>
      <c r="I177" s="258">
        <v>466020560.01999998</v>
      </c>
      <c r="J177" s="228">
        <v>0.83</v>
      </c>
      <c r="K177" s="398">
        <v>83</v>
      </c>
      <c r="L177" s="78">
        <v>1.75</v>
      </c>
      <c r="M177" s="82">
        <v>175</v>
      </c>
      <c r="N177" s="239">
        <v>6020560.1399999997</v>
      </c>
      <c r="O177" s="227">
        <v>0.34250322999999999</v>
      </c>
      <c r="P177" s="404">
        <v>2705</v>
      </c>
      <c r="Q177" s="80">
        <v>7583</v>
      </c>
      <c r="R177" s="410">
        <v>2597.2019930900001</v>
      </c>
      <c r="S177" s="80">
        <v>7296</v>
      </c>
      <c r="T177" s="415">
        <v>6982</v>
      </c>
      <c r="U177" s="229">
        <v>107.79800690999991</v>
      </c>
      <c r="V177" s="421">
        <v>4.1505438235763907E-2</v>
      </c>
      <c r="W177" s="83">
        <v>601</v>
      </c>
      <c r="X177" s="427">
        <v>8.6078487539386989E-2</v>
      </c>
      <c r="Y177" s="435">
        <v>3253.5</v>
      </c>
      <c r="Z177" s="227">
        <v>4331.8999999999996</v>
      </c>
      <c r="AA177" s="239">
        <v>6020560.1200000001</v>
      </c>
      <c r="AB177" s="227">
        <v>0.41089363000000001</v>
      </c>
      <c r="AC177" s="442">
        <v>1130</v>
      </c>
      <c r="AD177" s="239">
        <v>2717</v>
      </c>
      <c r="AE177" s="410">
        <v>1116.3979927099999</v>
      </c>
      <c r="AF177" s="452">
        <v>2683</v>
      </c>
      <c r="AG177" s="229">
        <v>13.602007290000074</v>
      </c>
      <c r="AH177" s="421">
        <v>1.2183833524263051E-2</v>
      </c>
      <c r="AI177" s="80">
        <v>34</v>
      </c>
      <c r="AJ177" s="231">
        <v>1.2672381662318301E-2</v>
      </c>
      <c r="AK177" s="442">
        <v>1103</v>
      </c>
      <c r="AL177" s="239">
        <v>2661</v>
      </c>
      <c r="AM177" s="410">
        <v>1093.3879494299999</v>
      </c>
      <c r="AN177" s="464">
        <v>2639</v>
      </c>
      <c r="AO177" s="232">
        <v>9.6120505700000649</v>
      </c>
      <c r="AP177" s="421">
        <v>8.7910705207707614E-3</v>
      </c>
      <c r="AQ177" s="83">
        <v>22</v>
      </c>
      <c r="AR177" s="427">
        <v>8.3364910951117845E-3</v>
      </c>
      <c r="AS177" s="233">
        <v>13.289156626506024</v>
      </c>
      <c r="AT177" s="85">
        <v>15.205714285714286</v>
      </c>
      <c r="AU177" s="404">
        <v>1055</v>
      </c>
      <c r="AV177" s="228">
        <v>760</v>
      </c>
      <c r="AW177" s="228">
        <v>105</v>
      </c>
      <c r="AX177" s="83">
        <v>865</v>
      </c>
      <c r="AY177" s="84">
        <v>0.81990521327014221</v>
      </c>
      <c r="AZ177" s="86">
        <v>0.97724101700851285</v>
      </c>
      <c r="BA177" s="228">
        <v>120</v>
      </c>
      <c r="BB177" s="84">
        <v>0.11374407582938388</v>
      </c>
      <c r="BC177" s="86">
        <v>1.3540961408259986</v>
      </c>
      <c r="BD177" s="228">
        <v>50</v>
      </c>
      <c r="BE177" s="228">
        <v>0</v>
      </c>
      <c r="BF177" s="83">
        <v>50</v>
      </c>
      <c r="BG177" s="84">
        <v>4.7393364928909949E-2</v>
      </c>
      <c r="BH177" s="86">
        <v>0.83000639104921103</v>
      </c>
      <c r="BI177" s="234">
        <v>0</v>
      </c>
      <c r="BJ177" s="88" t="s">
        <v>7</v>
      </c>
      <c r="BK177" s="76" t="s">
        <v>7</v>
      </c>
      <c r="BL177" s="216" t="s">
        <v>7</v>
      </c>
      <c r="BM177" t="s">
        <v>597</v>
      </c>
      <c r="BN177" s="140"/>
      <c r="BO177">
        <v>3635</v>
      </c>
      <c r="BP177">
        <v>2470</v>
      </c>
      <c r="BQ177">
        <v>450</v>
      </c>
      <c r="BR177">
        <v>2920</v>
      </c>
      <c r="BS177" s="242">
        <v>0.80330123796423658</v>
      </c>
      <c r="BT177" s="2">
        <v>1.0152511620636078</v>
      </c>
      <c r="BU177">
        <v>545</v>
      </c>
      <c r="BV177" s="242">
        <v>0.1499312242090784</v>
      </c>
      <c r="BW177" s="2">
        <v>1.1022490623576777</v>
      </c>
      <c r="BX177">
        <v>100</v>
      </c>
      <c r="BY177">
        <v>15</v>
      </c>
      <c r="BZ177">
        <v>115</v>
      </c>
      <c r="CA177" s="242">
        <v>3.1636863823933978E-2</v>
      </c>
      <c r="CB177" s="2">
        <v>0.50629513057010223</v>
      </c>
      <c r="CC177">
        <v>55</v>
      </c>
    </row>
    <row r="178" spans="1:81">
      <c r="A178" s="149"/>
      <c r="B178" s="228" t="s">
        <v>578</v>
      </c>
      <c r="C178" s="77"/>
      <c r="D178" s="78"/>
      <c r="E178" s="79"/>
      <c r="F178" s="80"/>
      <c r="G178" s="80"/>
      <c r="H178" s="81"/>
      <c r="I178" s="258"/>
      <c r="J178" s="228">
        <v>0.93</v>
      </c>
      <c r="K178" s="398">
        <v>93</v>
      </c>
      <c r="L178" s="78"/>
      <c r="M178" s="82"/>
      <c r="N178" s="239">
        <v>6020560.1500000004</v>
      </c>
      <c r="O178" s="227">
        <v>0.65749676999999995</v>
      </c>
      <c r="P178" s="404">
        <v>4906</v>
      </c>
      <c r="Q178" s="80"/>
      <c r="R178" s="410">
        <v>4985.7980069099995</v>
      </c>
      <c r="S178" s="80"/>
      <c r="T178" s="415"/>
      <c r="U178" s="229">
        <v>-79.798006909999458</v>
      </c>
      <c r="V178" s="421">
        <v>-1.600506213837875E-2</v>
      </c>
      <c r="W178" s="83"/>
      <c r="X178" s="427"/>
      <c r="Y178" s="435">
        <v>5295.8</v>
      </c>
      <c r="Z178" s="227"/>
      <c r="AA178" s="239">
        <v>6020560.1299999999</v>
      </c>
      <c r="AB178" s="227">
        <v>0.58910636999999999</v>
      </c>
      <c r="AC178" s="442">
        <v>1592</v>
      </c>
      <c r="AD178" s="239"/>
      <c r="AE178" s="410">
        <v>1600.6020072900001</v>
      </c>
      <c r="AF178" s="452"/>
      <c r="AG178" s="229">
        <v>-8.6020072900000741</v>
      </c>
      <c r="AH178" s="421">
        <v>-5.3742324767943059E-3</v>
      </c>
      <c r="AI178" s="80"/>
      <c r="AJ178" s="231"/>
      <c r="AK178" s="442">
        <v>1561</v>
      </c>
      <c r="AL178" s="239"/>
      <c r="AM178" s="410">
        <v>1567.6120505700001</v>
      </c>
      <c r="AN178" s="464"/>
      <c r="AO178" s="232">
        <v>-6.6120505700000649</v>
      </c>
      <c r="AP178" s="421">
        <v>-4.217912568097352E-3</v>
      </c>
      <c r="AQ178" s="83"/>
      <c r="AR178" s="427"/>
      <c r="AS178" s="233">
        <v>16.78494623655914</v>
      </c>
      <c r="AT178" s="85"/>
      <c r="AU178" s="404">
        <v>2285</v>
      </c>
      <c r="AV178" s="228">
        <v>1565</v>
      </c>
      <c r="AW178" s="228">
        <v>345</v>
      </c>
      <c r="AX178" s="83">
        <v>1910</v>
      </c>
      <c r="AY178" s="84">
        <v>0.83588621444201316</v>
      </c>
      <c r="AZ178" s="86">
        <v>0.99628869420978927</v>
      </c>
      <c r="BA178" s="228">
        <v>270</v>
      </c>
      <c r="BB178" s="84">
        <v>0.11816192560175055</v>
      </c>
      <c r="BC178" s="86">
        <v>1.4066895904970302</v>
      </c>
      <c r="BD178" s="228">
        <v>50</v>
      </c>
      <c r="BE178" s="228">
        <v>0</v>
      </c>
      <c r="BF178" s="83">
        <v>50</v>
      </c>
      <c r="BG178" s="84">
        <v>2.1881838074398249E-2</v>
      </c>
      <c r="BH178" s="86">
        <v>0.38321958098771014</v>
      </c>
      <c r="BI178" s="234">
        <v>55</v>
      </c>
      <c r="BJ178" s="88" t="s">
        <v>7</v>
      </c>
      <c r="BK178" s="76"/>
      <c r="BL178" s="216"/>
      <c r="BM178" t="s">
        <v>597</v>
      </c>
      <c r="BN178" s="140"/>
      <c r="BS178" s="242"/>
      <c r="BT178" s="2"/>
      <c r="BV178" s="242"/>
      <c r="BW178" s="2"/>
      <c r="CA178" s="242"/>
      <c r="CB178" s="2"/>
    </row>
    <row r="179" spans="1:81">
      <c r="A179" s="140" t="s">
        <v>79</v>
      </c>
      <c r="B179" s="235" t="s">
        <v>579</v>
      </c>
      <c r="C179" s="272">
        <v>6020570</v>
      </c>
      <c r="D179" s="273"/>
      <c r="E179" s="274"/>
      <c r="F179" s="49"/>
      <c r="G179" s="49"/>
      <c r="H179" s="275"/>
      <c r="I179" s="276">
        <v>466020570</v>
      </c>
      <c r="J179" s="235">
        <v>87.49</v>
      </c>
      <c r="K179" s="401">
        <v>8749</v>
      </c>
      <c r="L179" s="273">
        <v>87.81</v>
      </c>
      <c r="M179" s="7">
        <v>8781</v>
      </c>
      <c r="N179">
        <v>6020570</v>
      </c>
      <c r="O179" s="277">
        <v>1</v>
      </c>
      <c r="P179" s="407">
        <v>6682</v>
      </c>
      <c r="Q179" s="49">
        <v>5368</v>
      </c>
      <c r="R179" s="347">
        <v>5368</v>
      </c>
      <c r="S179" s="49">
        <v>4932</v>
      </c>
      <c r="T179" s="418">
        <v>4357</v>
      </c>
      <c r="U179" s="278">
        <v>1314</v>
      </c>
      <c r="V179" s="424">
        <v>0.24478390461997018</v>
      </c>
      <c r="W179" s="8">
        <v>1011</v>
      </c>
      <c r="X179" s="430">
        <v>0.23204039476704155</v>
      </c>
      <c r="Y179" s="437">
        <v>76.400000000000006</v>
      </c>
      <c r="Z179" s="277">
        <v>61.1</v>
      </c>
      <c r="AA179">
        <v>6020570</v>
      </c>
      <c r="AB179" s="277">
        <v>1</v>
      </c>
      <c r="AC179" s="445">
        <v>2270</v>
      </c>
      <c r="AD179">
        <v>1809</v>
      </c>
      <c r="AE179" s="347">
        <v>1809</v>
      </c>
      <c r="AF179" s="454">
        <v>1469</v>
      </c>
      <c r="AG179" s="278">
        <v>461</v>
      </c>
      <c r="AH179" s="424">
        <v>0.25483692647871753</v>
      </c>
      <c r="AI179" s="49">
        <v>340</v>
      </c>
      <c r="AJ179" s="237">
        <v>0.2314499659632403</v>
      </c>
      <c r="AK179" s="445">
        <v>2228</v>
      </c>
      <c r="AL179">
        <v>1792</v>
      </c>
      <c r="AM179" s="347">
        <v>1792</v>
      </c>
      <c r="AN179" s="27">
        <v>1441</v>
      </c>
      <c r="AO179" s="279">
        <v>436</v>
      </c>
      <c r="AP179" s="424">
        <v>0.24330357142857142</v>
      </c>
      <c r="AQ179" s="8">
        <v>351</v>
      </c>
      <c r="AR179" s="430">
        <v>0.24358084663428176</v>
      </c>
      <c r="AS179" s="271">
        <v>0.25465767516287574</v>
      </c>
      <c r="AT179" s="5">
        <v>0.20407698439813232</v>
      </c>
      <c r="AU179" s="407">
        <v>2695</v>
      </c>
      <c r="AV179" s="235">
        <v>2490</v>
      </c>
      <c r="AW179" s="235">
        <v>140</v>
      </c>
      <c r="AX179" s="8">
        <v>2630</v>
      </c>
      <c r="AY179" s="9">
        <v>0.97588126159554733</v>
      </c>
      <c r="AZ179" s="4">
        <v>1.163148106788495</v>
      </c>
      <c r="BA179" s="235">
        <v>15</v>
      </c>
      <c r="BB179" s="9">
        <v>5.5658627087198514E-3</v>
      </c>
      <c r="BC179" s="4">
        <v>6.6260270341902988E-2</v>
      </c>
      <c r="BD179" s="235">
        <v>35</v>
      </c>
      <c r="BE179" s="235">
        <v>0</v>
      </c>
      <c r="BF179" s="8">
        <v>35</v>
      </c>
      <c r="BG179" s="9">
        <v>1.2987012987012988E-2</v>
      </c>
      <c r="BH179" s="4">
        <v>0.22744330975504357</v>
      </c>
      <c r="BI179" s="470">
        <v>20</v>
      </c>
      <c r="BJ179" s="50" t="s">
        <v>3</v>
      </c>
      <c r="BK179" s="280" t="s">
        <v>3</v>
      </c>
      <c r="BL179" s="238" t="s">
        <v>3</v>
      </c>
      <c r="BN179" s="140" t="s">
        <v>80</v>
      </c>
      <c r="BO179">
        <v>2630</v>
      </c>
      <c r="BP179">
        <v>2395</v>
      </c>
      <c r="BQ179">
        <v>150</v>
      </c>
      <c r="BR179">
        <v>2545</v>
      </c>
      <c r="BS179" s="242">
        <v>0.96768060836501901</v>
      </c>
      <c r="BT179" s="2">
        <v>1.2230018027094627</v>
      </c>
      <c r="BU179">
        <v>50</v>
      </c>
      <c r="BV179" s="242">
        <v>1.9011406844106463E-2</v>
      </c>
      <c r="BW179" s="2">
        <v>0.13976611928943239</v>
      </c>
      <c r="BX179">
        <v>25</v>
      </c>
      <c r="BY179">
        <v>0</v>
      </c>
      <c r="BZ179">
        <v>25</v>
      </c>
      <c r="CA179" s="242">
        <v>9.5057034220532317E-3</v>
      </c>
      <c r="CB179" s="2">
        <v>0.15212289631528528</v>
      </c>
      <c r="CC179">
        <v>10</v>
      </c>
    </row>
    <row r="180" spans="1:81">
      <c r="A180" s="140"/>
      <c r="B180" s="235" t="s">
        <v>580</v>
      </c>
      <c r="C180" s="272">
        <v>6020580</v>
      </c>
      <c r="D180" s="273"/>
      <c r="E180" s="504"/>
      <c r="F180" s="49"/>
      <c r="G180" s="49"/>
      <c r="H180" s="275"/>
      <c r="I180" s="276">
        <v>466020580</v>
      </c>
      <c r="J180" s="235">
        <v>205.14</v>
      </c>
      <c r="K180" s="401">
        <v>20514</v>
      </c>
      <c r="L180" s="273">
        <v>204.56</v>
      </c>
      <c r="M180" s="7">
        <v>20456</v>
      </c>
      <c r="N180">
        <v>6020580</v>
      </c>
      <c r="O180" s="277">
        <v>1</v>
      </c>
      <c r="P180" s="407">
        <v>1449</v>
      </c>
      <c r="Q180" s="49">
        <v>1411</v>
      </c>
      <c r="R180" s="347">
        <v>1411</v>
      </c>
      <c r="S180" s="49">
        <v>1240</v>
      </c>
      <c r="T180" s="418">
        <v>1087</v>
      </c>
      <c r="U180" s="278">
        <v>38</v>
      </c>
      <c r="V180" s="424">
        <v>2.6931254429482635E-2</v>
      </c>
      <c r="W180" s="8">
        <v>324</v>
      </c>
      <c r="X180" s="430">
        <v>0.29806807727690893</v>
      </c>
      <c r="Y180" s="437">
        <v>7.1</v>
      </c>
      <c r="Z180" s="277">
        <v>6.9</v>
      </c>
      <c r="AA180">
        <v>6020580</v>
      </c>
      <c r="AB180" s="277">
        <v>1</v>
      </c>
      <c r="AC180" s="445">
        <v>514</v>
      </c>
      <c r="AD180">
        <v>505</v>
      </c>
      <c r="AE180" s="347">
        <v>505</v>
      </c>
      <c r="AF180" s="454">
        <v>394</v>
      </c>
      <c r="AG180" s="278">
        <v>9</v>
      </c>
      <c r="AH180" s="424">
        <v>1.782178217821782E-2</v>
      </c>
      <c r="AI180" s="49">
        <v>111</v>
      </c>
      <c r="AJ180" s="237">
        <v>0.28172588832487311</v>
      </c>
      <c r="AK180" s="445">
        <v>494</v>
      </c>
      <c r="AL180">
        <v>484</v>
      </c>
      <c r="AM180" s="347">
        <v>484</v>
      </c>
      <c r="AN180" s="27">
        <v>386</v>
      </c>
      <c r="AO180" s="279">
        <v>10</v>
      </c>
      <c r="AP180" s="424">
        <v>2.0661157024793389E-2</v>
      </c>
      <c r="AQ180" s="8">
        <v>98</v>
      </c>
      <c r="AR180" s="430">
        <v>0.25388601036269431</v>
      </c>
      <c r="AS180" s="271">
        <v>2.4081115335868188E-2</v>
      </c>
      <c r="AT180" s="5">
        <v>2.3660539694955025E-2</v>
      </c>
      <c r="AU180" s="407">
        <v>615</v>
      </c>
      <c r="AV180" s="235">
        <v>555</v>
      </c>
      <c r="AW180" s="235">
        <v>25</v>
      </c>
      <c r="AX180" s="8">
        <v>580</v>
      </c>
      <c r="AY180" s="9">
        <v>0.94308943089430897</v>
      </c>
      <c r="AZ180" s="4">
        <v>1.1240636840218223</v>
      </c>
      <c r="BA180" s="235">
        <v>0</v>
      </c>
      <c r="BB180" s="9">
        <v>0</v>
      </c>
      <c r="BC180" s="4">
        <v>0</v>
      </c>
      <c r="BD180" s="235">
        <v>15</v>
      </c>
      <c r="BE180" s="235">
        <v>0</v>
      </c>
      <c r="BF180" s="8">
        <v>15</v>
      </c>
      <c r="BG180" s="9">
        <v>2.4390243902439025E-2</v>
      </c>
      <c r="BH180" s="4">
        <v>0.42714963051556964</v>
      </c>
      <c r="BI180" s="470">
        <v>15</v>
      </c>
      <c r="BJ180" s="50" t="s">
        <v>3</v>
      </c>
      <c r="BK180" s="280" t="s">
        <v>3</v>
      </c>
      <c r="BL180" s="238" t="s">
        <v>3</v>
      </c>
      <c r="BN180" s="140"/>
      <c r="BO180">
        <v>670</v>
      </c>
      <c r="BP180">
        <v>630</v>
      </c>
      <c r="BQ180">
        <v>20</v>
      </c>
      <c r="BR180">
        <v>650</v>
      </c>
      <c r="BS180" s="242">
        <v>0.97014925373134331</v>
      </c>
      <c r="BT180" s="2">
        <v>1.2261217967520901</v>
      </c>
      <c r="BU180">
        <v>0</v>
      </c>
      <c r="BV180" s="242">
        <v>0</v>
      </c>
      <c r="BW180" s="2">
        <v>0</v>
      </c>
      <c r="BX180">
        <v>15</v>
      </c>
      <c r="BY180">
        <v>0</v>
      </c>
      <c r="BZ180">
        <v>15</v>
      </c>
      <c r="CA180" s="242">
        <v>2.2388059701492536E-2</v>
      </c>
      <c r="CB180" s="2">
        <v>0.35828347818734352</v>
      </c>
      <c r="CC180">
        <v>10</v>
      </c>
    </row>
    <row r="181" spans="1:81">
      <c r="A181" s="140"/>
      <c r="B181" s="235" t="s">
        <v>581</v>
      </c>
      <c r="C181" s="272">
        <v>6020585</v>
      </c>
      <c r="D181" s="273"/>
      <c r="E181" s="274"/>
      <c r="F181" s="49"/>
      <c r="G181" s="49"/>
      <c r="H181" s="275"/>
      <c r="I181" s="276">
        <v>466020585</v>
      </c>
      <c r="J181" s="235">
        <v>441.74</v>
      </c>
      <c r="K181" s="401">
        <v>44174</v>
      </c>
      <c r="L181" s="273">
        <v>441.56</v>
      </c>
      <c r="M181" s="7">
        <v>44156</v>
      </c>
      <c r="N181">
        <v>6020585</v>
      </c>
      <c r="O181" s="277">
        <v>1</v>
      </c>
      <c r="P181" s="407">
        <v>1270</v>
      </c>
      <c r="Q181" s="49">
        <v>1372</v>
      </c>
      <c r="R181" s="347">
        <v>1372</v>
      </c>
      <c r="S181" s="49">
        <v>1352</v>
      </c>
      <c r="T181" s="418">
        <v>1364</v>
      </c>
      <c r="U181" s="278">
        <v>-102</v>
      </c>
      <c r="V181" s="424">
        <v>-7.4344023323615158E-2</v>
      </c>
      <c r="W181" s="8">
        <v>8</v>
      </c>
      <c r="X181" s="430">
        <v>5.8651026392961877E-3</v>
      </c>
      <c r="Y181" s="437">
        <v>2.9</v>
      </c>
      <c r="Z181" s="277">
        <v>3.1</v>
      </c>
      <c r="AA181">
        <v>6020585</v>
      </c>
      <c r="AB181" s="277">
        <v>1</v>
      </c>
      <c r="AC181" s="445">
        <v>448</v>
      </c>
      <c r="AD181">
        <v>481</v>
      </c>
      <c r="AE181" s="347">
        <v>481</v>
      </c>
      <c r="AF181" s="454">
        <v>472</v>
      </c>
      <c r="AG181" s="278">
        <v>-33</v>
      </c>
      <c r="AH181" s="424">
        <v>-6.8607068607068611E-2</v>
      </c>
      <c r="AI181" s="49">
        <v>9</v>
      </c>
      <c r="AJ181" s="237">
        <v>1.9067796610169493E-2</v>
      </c>
      <c r="AK181" s="445">
        <v>424</v>
      </c>
      <c r="AL181">
        <v>453</v>
      </c>
      <c r="AM181" s="347">
        <v>453</v>
      </c>
      <c r="AN181" s="27">
        <v>454</v>
      </c>
      <c r="AO181" s="279">
        <v>-29</v>
      </c>
      <c r="AP181" s="424">
        <v>-6.4017660044150104E-2</v>
      </c>
      <c r="AQ181" s="8">
        <v>-1</v>
      </c>
      <c r="AR181" s="430">
        <v>-2.2026431718061676E-3</v>
      </c>
      <c r="AS181" s="271">
        <v>9.5984063023497983E-3</v>
      </c>
      <c r="AT181" s="5">
        <v>1.02590814385361E-2</v>
      </c>
      <c r="AU181" s="407">
        <v>430</v>
      </c>
      <c r="AV181" s="235">
        <v>375</v>
      </c>
      <c r="AW181" s="235">
        <v>30</v>
      </c>
      <c r="AX181" s="8">
        <v>405</v>
      </c>
      <c r="AY181" s="9">
        <v>0.94186046511627908</v>
      </c>
      <c r="AZ181" s="4">
        <v>1.1225988857166616</v>
      </c>
      <c r="BA181" s="235">
        <v>0</v>
      </c>
      <c r="BB181" s="9">
        <v>0</v>
      </c>
      <c r="BC181" s="4">
        <v>0</v>
      </c>
      <c r="BD181" s="235">
        <v>25</v>
      </c>
      <c r="BE181" s="235">
        <v>0</v>
      </c>
      <c r="BF181" s="8">
        <v>25</v>
      </c>
      <c r="BG181" s="9">
        <v>5.8139534883720929E-2</v>
      </c>
      <c r="BH181" s="4">
        <v>1.0182055146010671</v>
      </c>
      <c r="BI181" s="470">
        <v>0</v>
      </c>
      <c r="BJ181" s="50" t="s">
        <v>3</v>
      </c>
      <c r="BK181" s="280" t="s">
        <v>3</v>
      </c>
      <c r="BL181" s="238" t="s">
        <v>3</v>
      </c>
      <c r="BN181" s="140"/>
      <c r="BO181">
        <v>590</v>
      </c>
      <c r="BP181">
        <v>540</v>
      </c>
      <c r="BQ181">
        <v>35</v>
      </c>
      <c r="BR181">
        <v>575</v>
      </c>
      <c r="BS181" s="242">
        <v>0.97457627118644063</v>
      </c>
      <c r="BT181" s="2">
        <v>1.2317168766590423</v>
      </c>
      <c r="BU181">
        <v>0</v>
      </c>
      <c r="BV181" s="242">
        <v>0</v>
      </c>
      <c r="BW181" s="2">
        <v>0</v>
      </c>
      <c r="BX181">
        <v>15</v>
      </c>
      <c r="BY181">
        <v>0</v>
      </c>
      <c r="BZ181">
        <v>15</v>
      </c>
      <c r="CA181" s="242">
        <v>2.5423728813559324E-2</v>
      </c>
      <c r="CB181" s="2">
        <v>0.40686428878901731</v>
      </c>
      <c r="CC181">
        <v>0</v>
      </c>
    </row>
    <row r="182" spans="1:81">
      <c r="A182" s="140"/>
      <c r="B182" s="235" t="s">
        <v>582</v>
      </c>
      <c r="C182" s="272">
        <v>6020590.0199999996</v>
      </c>
      <c r="D182" s="273"/>
      <c r="E182" s="274"/>
      <c r="F182" s="49"/>
      <c r="G182" s="49"/>
      <c r="H182" s="275"/>
      <c r="I182" s="276">
        <v>466020590.01999998</v>
      </c>
      <c r="J182" s="235">
        <v>678.2</v>
      </c>
      <c r="K182" s="401">
        <v>67820</v>
      </c>
      <c r="L182" s="273">
        <v>679.55</v>
      </c>
      <c r="M182" s="7">
        <v>67955</v>
      </c>
      <c r="N182">
        <v>6020590.0199999996</v>
      </c>
      <c r="O182" s="277">
        <v>1</v>
      </c>
      <c r="P182" s="407">
        <v>5248</v>
      </c>
      <c r="Q182" s="49">
        <v>5014</v>
      </c>
      <c r="R182" s="347">
        <v>5014</v>
      </c>
      <c r="S182" s="49">
        <v>4986</v>
      </c>
      <c r="T182" s="418">
        <v>4919</v>
      </c>
      <c r="U182" s="278">
        <v>234</v>
      </c>
      <c r="V182" s="424">
        <v>4.6669325887514955E-2</v>
      </c>
      <c r="W182" s="8">
        <v>95</v>
      </c>
      <c r="X182" s="430">
        <v>1.9312868469201057E-2</v>
      </c>
      <c r="Y182" s="437">
        <v>7.7</v>
      </c>
      <c r="Z182" s="277">
        <v>7.4</v>
      </c>
      <c r="AA182">
        <v>6020590.0199999996</v>
      </c>
      <c r="AB182" s="277">
        <v>1</v>
      </c>
      <c r="AC182" s="445">
        <v>1956</v>
      </c>
      <c r="AD182">
        <v>1904</v>
      </c>
      <c r="AE182" s="347">
        <v>1904</v>
      </c>
      <c r="AF182" s="454">
        <v>1738</v>
      </c>
      <c r="AG182" s="278">
        <v>52</v>
      </c>
      <c r="AH182" s="424">
        <v>2.7310924369747899E-2</v>
      </c>
      <c r="AI182" s="49">
        <v>166</v>
      </c>
      <c r="AJ182" s="237">
        <v>9.5512082853855013E-2</v>
      </c>
      <c r="AK182" s="445">
        <v>1873</v>
      </c>
      <c r="AL182">
        <v>1808</v>
      </c>
      <c r="AM182" s="347">
        <v>1808</v>
      </c>
      <c r="AN182" s="27">
        <v>1677</v>
      </c>
      <c r="AO182" s="279">
        <v>65</v>
      </c>
      <c r="AP182" s="424">
        <v>3.5951327433628319E-2</v>
      </c>
      <c r="AQ182" s="8">
        <v>131</v>
      </c>
      <c r="AR182" s="430">
        <v>7.8115682766845551E-2</v>
      </c>
      <c r="AS182" s="271">
        <v>2.7617222058389856E-2</v>
      </c>
      <c r="AT182" s="5">
        <v>2.6605842101390626E-2</v>
      </c>
      <c r="AU182" s="407">
        <v>2140</v>
      </c>
      <c r="AV182" s="235">
        <v>1945</v>
      </c>
      <c r="AW182" s="235">
        <v>125</v>
      </c>
      <c r="AX182" s="8">
        <v>2070</v>
      </c>
      <c r="AY182" s="9">
        <v>0.96728971962616828</v>
      </c>
      <c r="AZ182" s="4">
        <v>1.1529078899000815</v>
      </c>
      <c r="BA182" s="235">
        <v>15</v>
      </c>
      <c r="BB182" s="9">
        <v>7.0093457943925233E-3</v>
      </c>
      <c r="BC182" s="4">
        <v>8.344459279038717E-2</v>
      </c>
      <c r="BD182" s="235">
        <v>20</v>
      </c>
      <c r="BE182" s="235">
        <v>0</v>
      </c>
      <c r="BF182" s="8">
        <v>20</v>
      </c>
      <c r="BG182" s="9">
        <v>9.3457943925233638E-3</v>
      </c>
      <c r="BH182" s="4">
        <v>0.16367415748727432</v>
      </c>
      <c r="BI182" s="470">
        <v>30</v>
      </c>
      <c r="BJ182" s="50" t="s">
        <v>3</v>
      </c>
      <c r="BK182" s="280" t="s">
        <v>3</v>
      </c>
      <c r="BL182" s="238" t="s">
        <v>3</v>
      </c>
      <c r="BN182" s="140"/>
      <c r="BO182">
        <v>2405</v>
      </c>
      <c r="BP182">
        <v>2245</v>
      </c>
      <c r="BQ182">
        <v>120</v>
      </c>
      <c r="BR182">
        <v>2365</v>
      </c>
      <c r="BS182" s="242">
        <v>0.98336798336798337</v>
      </c>
      <c r="BT182" s="2">
        <v>1.242828269978266</v>
      </c>
      <c r="BU182">
        <v>0</v>
      </c>
      <c r="BV182" s="242">
        <v>0</v>
      </c>
      <c r="BW182" s="2">
        <v>0</v>
      </c>
      <c r="BX182">
        <v>10</v>
      </c>
      <c r="BY182">
        <v>10</v>
      </c>
      <c r="BZ182">
        <v>20</v>
      </c>
      <c r="CA182" s="242">
        <v>8.3160083160083165E-3</v>
      </c>
      <c r="CB182" s="2">
        <v>0.1330838144895469</v>
      </c>
      <c r="CC182">
        <v>15</v>
      </c>
    </row>
    <row r="183" spans="1:81">
      <c r="A183" s="140" t="s">
        <v>70</v>
      </c>
      <c r="B183" s="235" t="s">
        <v>583</v>
      </c>
      <c r="C183" s="272">
        <v>6020590.0300000003</v>
      </c>
      <c r="D183" s="281">
        <v>6020590.0099999998</v>
      </c>
      <c r="E183" s="50">
        <v>0.77097464000000004</v>
      </c>
      <c r="F183" s="49">
        <v>8071</v>
      </c>
      <c r="G183" s="49">
        <v>2863</v>
      </c>
      <c r="H183" s="275">
        <v>2815</v>
      </c>
      <c r="I183" s="276"/>
      <c r="J183" s="235">
        <v>191.92</v>
      </c>
      <c r="K183" s="401">
        <v>19192</v>
      </c>
      <c r="L183" s="273">
        <v>193.28</v>
      </c>
      <c r="M183" s="7">
        <v>19328</v>
      </c>
      <c r="N183">
        <v>6020590.0300000003</v>
      </c>
      <c r="O183" s="277">
        <v>1</v>
      </c>
      <c r="P183" s="407">
        <v>8781</v>
      </c>
      <c r="Q183" s="49">
        <v>8259</v>
      </c>
      <c r="R183" s="347">
        <v>8259</v>
      </c>
      <c r="S183" s="49">
        <v>7137</v>
      </c>
      <c r="T183" s="418">
        <v>6222.5363194400006</v>
      </c>
      <c r="U183" s="278">
        <v>522</v>
      </c>
      <c r="V183" s="424">
        <v>6.3203777697057761E-2</v>
      </c>
      <c r="W183" s="8">
        <v>2036.4636805599994</v>
      </c>
      <c r="X183" s="430">
        <v>0.32727228512878681</v>
      </c>
      <c r="Y183" s="437">
        <v>45.8</v>
      </c>
      <c r="Z183" s="277">
        <v>42.7</v>
      </c>
      <c r="AA183">
        <v>6020590.0300000003</v>
      </c>
      <c r="AB183" s="277">
        <v>1</v>
      </c>
      <c r="AC183" s="445">
        <v>3204</v>
      </c>
      <c r="AD183">
        <v>2944</v>
      </c>
      <c r="AE183" s="347">
        <v>2944</v>
      </c>
      <c r="AF183" s="458">
        <v>2207.3003943200001</v>
      </c>
      <c r="AG183" s="278">
        <v>260</v>
      </c>
      <c r="AH183" s="424">
        <v>8.8315217391304351E-2</v>
      </c>
      <c r="AI183" s="49">
        <v>736.69960567999988</v>
      </c>
      <c r="AJ183" s="237">
        <v>0.33375593443272766</v>
      </c>
      <c r="AK183" s="445">
        <v>3117</v>
      </c>
      <c r="AL183">
        <v>2861</v>
      </c>
      <c r="AM183" s="347">
        <v>2861</v>
      </c>
      <c r="AN183" s="469">
        <v>2170.2936116000001</v>
      </c>
      <c r="AO183" s="279">
        <v>256</v>
      </c>
      <c r="AP183" s="424">
        <v>8.9479203075847599E-2</v>
      </c>
      <c r="AQ183" s="8">
        <v>690.70638839999992</v>
      </c>
      <c r="AR183" s="430">
        <v>0.31825481340784678</v>
      </c>
      <c r="AS183" s="271">
        <v>0.162411421425594</v>
      </c>
      <c r="AT183" s="5">
        <v>0.1480235927152318</v>
      </c>
      <c r="AU183" s="407">
        <v>3605</v>
      </c>
      <c r="AV183" s="235">
        <v>3195</v>
      </c>
      <c r="AW183" s="235">
        <v>180</v>
      </c>
      <c r="AX183" s="8">
        <v>3375</v>
      </c>
      <c r="AY183" s="9">
        <v>0.93619972260748963</v>
      </c>
      <c r="AZ183" s="4">
        <v>1.115851874383182</v>
      </c>
      <c r="BA183" s="235">
        <v>0</v>
      </c>
      <c r="BB183" s="9">
        <v>0</v>
      </c>
      <c r="BC183" s="4">
        <v>0</v>
      </c>
      <c r="BD183" s="235">
        <v>150</v>
      </c>
      <c r="BE183" s="235">
        <v>15</v>
      </c>
      <c r="BF183" s="8">
        <v>165</v>
      </c>
      <c r="BG183" s="9">
        <v>4.5769764216366159E-2</v>
      </c>
      <c r="BH183" s="4">
        <v>0.80157205282602728</v>
      </c>
      <c r="BI183" s="470">
        <v>60</v>
      </c>
      <c r="BJ183" s="50" t="s">
        <v>3</v>
      </c>
      <c r="BK183" s="280" t="s">
        <v>3</v>
      </c>
      <c r="BL183" s="238" t="s">
        <v>3</v>
      </c>
      <c r="BN183" s="140" t="s">
        <v>71</v>
      </c>
      <c r="BO183">
        <v>4035</v>
      </c>
      <c r="BP183">
        <v>3725</v>
      </c>
      <c r="BQ183">
        <v>210</v>
      </c>
      <c r="BR183">
        <v>3935</v>
      </c>
      <c r="BS183" s="242">
        <v>0.97521685254027257</v>
      </c>
      <c r="BT183" s="2">
        <v>1.2325264745198925</v>
      </c>
      <c r="BU183">
        <v>25</v>
      </c>
      <c r="BV183" s="242">
        <v>6.1957868649318466E-3</v>
      </c>
      <c r="BW183" s="2">
        <v>4.5549553126543643E-2</v>
      </c>
      <c r="BX183">
        <v>35</v>
      </c>
      <c r="BY183">
        <v>15</v>
      </c>
      <c r="BZ183">
        <v>50</v>
      </c>
      <c r="CA183" s="242">
        <v>1.2391573729863693E-2</v>
      </c>
      <c r="CB183" s="2">
        <v>0.19830642741472135</v>
      </c>
      <c r="CC183">
        <v>20</v>
      </c>
    </row>
    <row r="184" spans="1:81">
      <c r="A184" s="140"/>
      <c r="B184" s="235" t="s">
        <v>584</v>
      </c>
      <c r="C184" s="272">
        <v>6020590.04</v>
      </c>
      <c r="D184" s="281">
        <v>6020590.0099999998</v>
      </c>
      <c r="E184" s="50">
        <v>0.22902536000000001</v>
      </c>
      <c r="F184" s="49">
        <v>8071</v>
      </c>
      <c r="G184" s="49">
        <v>2863</v>
      </c>
      <c r="H184" s="275">
        <v>2815</v>
      </c>
      <c r="I184" s="276"/>
      <c r="J184" s="235">
        <v>226.05</v>
      </c>
      <c r="K184" s="401">
        <v>22605</v>
      </c>
      <c r="L184" s="273">
        <v>228.09</v>
      </c>
      <c r="M184" s="7">
        <v>22809</v>
      </c>
      <c r="N184">
        <v>6020590.04</v>
      </c>
      <c r="O184" s="277">
        <v>1</v>
      </c>
      <c r="P184" s="407">
        <v>2113</v>
      </c>
      <c r="Q184" s="49">
        <v>2069</v>
      </c>
      <c r="R184" s="347">
        <v>2069</v>
      </c>
      <c r="S184" s="49">
        <v>1946</v>
      </c>
      <c r="T184" s="418">
        <v>1848.4636805600001</v>
      </c>
      <c r="U184" s="278">
        <v>44</v>
      </c>
      <c r="V184" s="424">
        <v>2.1266312228129532E-2</v>
      </c>
      <c r="W184" s="8">
        <v>220.53631943999994</v>
      </c>
      <c r="X184" s="430">
        <v>0.11930789972199374</v>
      </c>
      <c r="Y184" s="437">
        <v>9.3000000000000007</v>
      </c>
      <c r="Z184" s="277">
        <v>9.1</v>
      </c>
      <c r="AA184">
        <v>6020590.04</v>
      </c>
      <c r="AB184" s="277">
        <v>1</v>
      </c>
      <c r="AC184" s="445">
        <v>832</v>
      </c>
      <c r="AD184">
        <v>819</v>
      </c>
      <c r="AE184" s="347">
        <v>819</v>
      </c>
      <c r="AF184" s="458">
        <v>655.69960567999999</v>
      </c>
      <c r="AG184" s="278">
        <v>13</v>
      </c>
      <c r="AH184" s="424">
        <v>1.5873015873015872E-2</v>
      </c>
      <c r="AI184" s="49">
        <v>163.30039432000001</v>
      </c>
      <c r="AJ184" s="237">
        <v>0.24904757133512023</v>
      </c>
      <c r="AK184" s="445">
        <v>805</v>
      </c>
      <c r="AL184">
        <v>790</v>
      </c>
      <c r="AM184" s="347">
        <v>790</v>
      </c>
      <c r="AN184" s="469">
        <v>644.70638840000004</v>
      </c>
      <c r="AO184" s="279">
        <v>15</v>
      </c>
      <c r="AP184" s="424">
        <v>1.8987341772151899E-2</v>
      </c>
      <c r="AQ184" s="8">
        <v>145.29361159999996</v>
      </c>
      <c r="AR184" s="430">
        <v>0.22536400168235088</v>
      </c>
      <c r="AS184" s="271">
        <v>3.5611590356115906E-2</v>
      </c>
      <c r="AT184" s="5">
        <v>3.4635450918497082E-2</v>
      </c>
      <c r="AU184" s="407">
        <v>815</v>
      </c>
      <c r="AV184" s="235">
        <v>710</v>
      </c>
      <c r="AW184" s="235">
        <v>55</v>
      </c>
      <c r="AX184" s="8">
        <v>765</v>
      </c>
      <c r="AY184" s="9">
        <v>0.93865030674846628</v>
      </c>
      <c r="AZ184" s="4">
        <v>1.1187727136453711</v>
      </c>
      <c r="BA184" s="235">
        <v>0</v>
      </c>
      <c r="BB184" s="9">
        <v>0</v>
      </c>
      <c r="BC184" s="4">
        <v>0</v>
      </c>
      <c r="BD184" s="235">
        <v>35</v>
      </c>
      <c r="BE184" s="235">
        <v>0</v>
      </c>
      <c r="BF184" s="8">
        <v>35</v>
      </c>
      <c r="BG184" s="9">
        <v>4.2944785276073622E-2</v>
      </c>
      <c r="BH184" s="4">
        <v>0.75209781569305822</v>
      </c>
      <c r="BI184" s="470">
        <v>15</v>
      </c>
      <c r="BJ184" s="50" t="s">
        <v>3</v>
      </c>
      <c r="BK184" s="280" t="s">
        <v>3</v>
      </c>
      <c r="BL184" s="238" t="s">
        <v>3</v>
      </c>
      <c r="BN184" s="140" t="s">
        <v>42</v>
      </c>
      <c r="BO184">
        <v>970</v>
      </c>
      <c r="BP184">
        <v>875</v>
      </c>
      <c r="BQ184">
        <v>50</v>
      </c>
      <c r="BR184">
        <v>925</v>
      </c>
      <c r="BS184" s="242">
        <v>0.95360824742268047</v>
      </c>
      <c r="BT184" s="2">
        <v>1.205216468734509</v>
      </c>
      <c r="BU184">
        <v>20</v>
      </c>
      <c r="BV184" s="242">
        <v>2.0618556701030927E-2</v>
      </c>
      <c r="BW184" s="2">
        <v>0.15158139947678648</v>
      </c>
      <c r="BX184">
        <v>10</v>
      </c>
      <c r="BY184">
        <v>0</v>
      </c>
      <c r="BZ184">
        <v>10</v>
      </c>
      <c r="CA184" s="242">
        <v>1.0309278350515464E-2</v>
      </c>
      <c r="CB184" s="2">
        <v>0.1649827700244125</v>
      </c>
      <c r="CC184">
        <v>10</v>
      </c>
    </row>
    <row r="185" spans="1:81">
      <c r="A185" s="140" t="s">
        <v>81</v>
      </c>
      <c r="B185" s="235" t="s">
        <v>585</v>
      </c>
      <c r="C185" s="272">
        <v>6020595.0099999998</v>
      </c>
      <c r="D185" s="273"/>
      <c r="E185" s="274"/>
      <c r="F185" s="49"/>
      <c r="G185" s="49"/>
      <c r="H185" s="275"/>
      <c r="I185" s="276">
        <v>466020595.00999999</v>
      </c>
      <c r="J185" s="235">
        <v>400.55</v>
      </c>
      <c r="K185" s="401">
        <v>40055</v>
      </c>
      <c r="L185" s="273">
        <v>401.58</v>
      </c>
      <c r="M185" s="7">
        <v>40158</v>
      </c>
      <c r="N185">
        <v>6020595.0099999998</v>
      </c>
      <c r="O185" s="277">
        <v>1</v>
      </c>
      <c r="P185" s="407">
        <v>8295</v>
      </c>
      <c r="Q185" s="49">
        <v>7898</v>
      </c>
      <c r="R185" s="347">
        <v>7898</v>
      </c>
      <c r="S185" s="49">
        <v>6848</v>
      </c>
      <c r="T185" s="418">
        <v>5824</v>
      </c>
      <c r="U185" s="278">
        <v>397</v>
      </c>
      <c r="V185" s="424">
        <v>5.0265890098759182E-2</v>
      </c>
      <c r="W185" s="8">
        <v>2074</v>
      </c>
      <c r="X185" s="430">
        <v>0.35611263736263737</v>
      </c>
      <c r="Y185" s="437">
        <v>20.7</v>
      </c>
      <c r="Z185" s="277">
        <v>19.7</v>
      </c>
      <c r="AA185">
        <v>6020595.0099999998</v>
      </c>
      <c r="AB185" s="277">
        <v>1</v>
      </c>
      <c r="AC185" s="445">
        <v>2918</v>
      </c>
      <c r="AD185">
        <v>2727</v>
      </c>
      <c r="AE185" s="347">
        <v>2727</v>
      </c>
      <c r="AF185" s="454">
        <v>1971</v>
      </c>
      <c r="AG185" s="278">
        <v>191</v>
      </c>
      <c r="AH185" s="424">
        <v>7.0040337367070035E-2</v>
      </c>
      <c r="AI185" s="49">
        <v>756</v>
      </c>
      <c r="AJ185" s="237">
        <v>0.38356164383561642</v>
      </c>
      <c r="AK185" s="445">
        <v>2834</v>
      </c>
      <c r="AL185">
        <v>2641</v>
      </c>
      <c r="AM185" s="347">
        <v>2641</v>
      </c>
      <c r="AN185" s="27">
        <v>1912</v>
      </c>
      <c r="AO185" s="279">
        <v>193</v>
      </c>
      <c r="AP185" s="424">
        <v>7.3078379401741764E-2</v>
      </c>
      <c r="AQ185" s="8">
        <v>729</v>
      </c>
      <c r="AR185" s="430">
        <v>0.38127615062761505</v>
      </c>
      <c r="AS185" s="271">
        <v>7.0752715016851833E-2</v>
      </c>
      <c r="AT185" s="5">
        <v>6.5765227351959762E-2</v>
      </c>
      <c r="AU185" s="407">
        <v>3540</v>
      </c>
      <c r="AV185" s="235">
        <v>3250</v>
      </c>
      <c r="AW185" s="235">
        <v>155</v>
      </c>
      <c r="AX185" s="8">
        <v>3405</v>
      </c>
      <c r="AY185" s="9">
        <v>0.96186440677966101</v>
      </c>
      <c r="AZ185" s="4">
        <v>1.1464414860305854</v>
      </c>
      <c r="BA185" s="235">
        <v>10</v>
      </c>
      <c r="BB185" s="9">
        <v>2.8248587570621469E-3</v>
      </c>
      <c r="BC185" s="4">
        <v>3.3629270917406508E-2</v>
      </c>
      <c r="BD185" s="235">
        <v>65</v>
      </c>
      <c r="BE185" s="235">
        <v>0</v>
      </c>
      <c r="BF185" s="8">
        <v>65</v>
      </c>
      <c r="BG185" s="9">
        <v>1.8361581920903956E-2</v>
      </c>
      <c r="BH185" s="4">
        <v>0.321568860261015</v>
      </c>
      <c r="BI185" s="470">
        <v>60</v>
      </c>
      <c r="BJ185" s="50" t="s">
        <v>3</v>
      </c>
      <c r="BK185" s="280" t="s">
        <v>3</v>
      </c>
      <c r="BL185" s="238" t="s">
        <v>3</v>
      </c>
      <c r="BN185" s="140" t="s">
        <v>82</v>
      </c>
      <c r="BO185">
        <v>3865</v>
      </c>
      <c r="BP185">
        <v>3550</v>
      </c>
      <c r="BQ185">
        <v>170</v>
      </c>
      <c r="BR185">
        <v>3720</v>
      </c>
      <c r="BS185" s="242">
        <v>0.96248382923674003</v>
      </c>
      <c r="BT185" s="2">
        <v>1.2164338605731555</v>
      </c>
      <c r="BU185">
        <v>40</v>
      </c>
      <c r="BV185" s="242">
        <v>1.034928848641656E-2</v>
      </c>
      <c r="BW185" s="2">
        <v>7.6084842169460751E-2</v>
      </c>
      <c r="BX185">
        <v>55</v>
      </c>
      <c r="BY185">
        <v>15</v>
      </c>
      <c r="BZ185">
        <v>70</v>
      </c>
      <c r="CA185" s="242">
        <v>1.8111254851228976E-2</v>
      </c>
      <c r="CB185" s="2">
        <v>0.28984036441546202</v>
      </c>
      <c r="CC185">
        <v>30</v>
      </c>
    </row>
    <row r="186" spans="1:81">
      <c r="A186" s="140"/>
      <c r="B186" s="235" t="s">
        <v>586</v>
      </c>
      <c r="C186" s="272">
        <v>6020595.0199999996</v>
      </c>
      <c r="D186" s="273"/>
      <c r="E186" s="274"/>
      <c r="F186" s="49"/>
      <c r="G186" s="49"/>
      <c r="H186" s="275"/>
      <c r="I186" s="276">
        <v>466020595.01999998</v>
      </c>
      <c r="J186" s="235">
        <v>180.09</v>
      </c>
      <c r="K186" s="401">
        <v>18009</v>
      </c>
      <c r="L186" s="273">
        <v>179.65</v>
      </c>
      <c r="M186" s="7">
        <v>17965</v>
      </c>
      <c r="N186">
        <v>6020595.0199999996</v>
      </c>
      <c r="O186" s="277">
        <v>1</v>
      </c>
      <c r="P186" s="407">
        <v>3621</v>
      </c>
      <c r="Q186" s="49">
        <v>3670</v>
      </c>
      <c r="R186" s="347">
        <v>3670</v>
      </c>
      <c r="S186" s="49">
        <v>3436</v>
      </c>
      <c r="T186" s="418">
        <v>3259</v>
      </c>
      <c r="U186" s="278">
        <v>-49</v>
      </c>
      <c r="V186" s="424">
        <v>-1.3351498637602179E-2</v>
      </c>
      <c r="W186" s="8">
        <v>411</v>
      </c>
      <c r="X186" s="430">
        <v>0.12611230438784904</v>
      </c>
      <c r="Y186" s="437">
        <v>20.100000000000001</v>
      </c>
      <c r="Z186" s="277">
        <v>20.399999999999999</v>
      </c>
      <c r="AA186">
        <v>6020595.0199999996</v>
      </c>
      <c r="AB186" s="277">
        <v>1</v>
      </c>
      <c r="AC186" s="445">
        <v>1199</v>
      </c>
      <c r="AD186">
        <v>1157</v>
      </c>
      <c r="AE186" s="347">
        <v>1157</v>
      </c>
      <c r="AF186" s="454">
        <v>1001</v>
      </c>
      <c r="AG186" s="278">
        <v>42</v>
      </c>
      <c r="AH186" s="424">
        <v>3.6300777873811585E-2</v>
      </c>
      <c r="AI186" s="49">
        <v>156</v>
      </c>
      <c r="AJ186" s="237">
        <v>0.15584415584415584</v>
      </c>
      <c r="AK186" s="445">
        <v>1165</v>
      </c>
      <c r="AL186">
        <v>1128</v>
      </c>
      <c r="AM186" s="347">
        <v>1128</v>
      </c>
      <c r="AN186" s="27">
        <v>989</v>
      </c>
      <c r="AO186" s="279">
        <v>37</v>
      </c>
      <c r="AP186" s="424">
        <v>3.2801418439716311E-2</v>
      </c>
      <c r="AQ186" s="8">
        <v>139</v>
      </c>
      <c r="AR186" s="430">
        <v>0.14054600606673406</v>
      </c>
      <c r="AS186" s="271">
        <v>6.468987728358043E-2</v>
      </c>
      <c r="AT186" s="5">
        <v>6.2788755914277766E-2</v>
      </c>
      <c r="AU186" s="407">
        <v>1540</v>
      </c>
      <c r="AV186" s="235">
        <v>1400</v>
      </c>
      <c r="AW186" s="235">
        <v>60</v>
      </c>
      <c r="AX186" s="8">
        <v>1460</v>
      </c>
      <c r="AY186" s="9">
        <v>0.94805194805194803</v>
      </c>
      <c r="AZ186" s="4">
        <v>1.1299784839713327</v>
      </c>
      <c r="BA186" s="235">
        <v>0</v>
      </c>
      <c r="BB186" s="9">
        <v>0</v>
      </c>
      <c r="BC186" s="4">
        <v>0</v>
      </c>
      <c r="BD186" s="235">
        <v>30</v>
      </c>
      <c r="BE186" s="235">
        <v>10</v>
      </c>
      <c r="BF186" s="8">
        <v>40</v>
      </c>
      <c r="BG186" s="9">
        <v>2.5974025974025976E-2</v>
      </c>
      <c r="BH186" s="4">
        <v>0.45488661951008713</v>
      </c>
      <c r="BI186" s="470">
        <v>35</v>
      </c>
      <c r="BJ186" s="50" t="s">
        <v>3</v>
      </c>
      <c r="BK186" s="280" t="s">
        <v>3</v>
      </c>
      <c r="BL186" s="238" t="s">
        <v>3</v>
      </c>
      <c r="BN186" s="140"/>
      <c r="BO186">
        <v>1745</v>
      </c>
      <c r="BP186">
        <v>1580</v>
      </c>
      <c r="BQ186">
        <v>90</v>
      </c>
      <c r="BR186">
        <v>1670</v>
      </c>
      <c r="BS186" s="242">
        <v>0.95702005730659023</v>
      </c>
      <c r="BT186" s="2">
        <v>1.2095284799523154</v>
      </c>
      <c r="BU186">
        <v>0</v>
      </c>
      <c r="BV186" s="242">
        <v>0</v>
      </c>
      <c r="BW186" s="2">
        <v>0</v>
      </c>
      <c r="BX186">
        <v>60</v>
      </c>
      <c r="BY186">
        <v>0</v>
      </c>
      <c r="BZ186">
        <v>60</v>
      </c>
      <c r="CA186" s="242">
        <v>3.4383954154727794E-2</v>
      </c>
      <c r="CB186" s="2">
        <v>0.5502577200814216</v>
      </c>
      <c r="CC186">
        <v>20</v>
      </c>
    </row>
    <row r="187" spans="1:81">
      <c r="A187" s="140" t="s">
        <v>73</v>
      </c>
      <c r="B187" s="235" t="s">
        <v>587</v>
      </c>
      <c r="C187" s="272">
        <v>6020600</v>
      </c>
      <c r="D187" s="273"/>
      <c r="E187" s="274"/>
      <c r="F187" s="49"/>
      <c r="G187" s="49"/>
      <c r="H187" s="275"/>
      <c r="I187" s="276">
        <v>466020600</v>
      </c>
      <c r="J187" s="235">
        <v>332.23</v>
      </c>
      <c r="K187" s="401">
        <v>33223</v>
      </c>
      <c r="L187" s="273">
        <v>333.55</v>
      </c>
      <c r="M187" s="7">
        <v>33355</v>
      </c>
      <c r="N187">
        <v>6020600</v>
      </c>
      <c r="O187" s="277">
        <v>0.99999979000000006</v>
      </c>
      <c r="P187" s="407">
        <v>7469</v>
      </c>
      <c r="Q187" s="49">
        <v>6679</v>
      </c>
      <c r="R187" s="347">
        <v>6678.99859741</v>
      </c>
      <c r="S187" s="49">
        <v>5478</v>
      </c>
      <c r="T187" s="418">
        <v>5051</v>
      </c>
      <c r="U187" s="278">
        <v>790.00140259</v>
      </c>
      <c r="V187" s="424">
        <v>0.118281414656435</v>
      </c>
      <c r="W187" s="8">
        <v>1628</v>
      </c>
      <c r="X187" s="430">
        <v>0.32231241338348843</v>
      </c>
      <c r="Y187" s="437">
        <v>22.5</v>
      </c>
      <c r="Z187" s="277">
        <v>20</v>
      </c>
      <c r="AA187">
        <v>6020600</v>
      </c>
      <c r="AB187" s="277">
        <v>0.99999989</v>
      </c>
      <c r="AC187" s="445">
        <v>2769</v>
      </c>
      <c r="AD187">
        <v>2510</v>
      </c>
      <c r="AE187" s="347">
        <v>2509.9997238999999</v>
      </c>
      <c r="AF187" s="454">
        <v>1745</v>
      </c>
      <c r="AG187" s="278">
        <v>259.00027610000006</v>
      </c>
      <c r="AH187" s="424">
        <v>0.10318737234662692</v>
      </c>
      <c r="AI187" s="49">
        <v>765</v>
      </c>
      <c r="AJ187" s="237">
        <v>0.43839541547277938</v>
      </c>
      <c r="AK187" s="445">
        <v>2712</v>
      </c>
      <c r="AL187">
        <v>2437</v>
      </c>
      <c r="AM187" s="347">
        <v>2436.9997319300001</v>
      </c>
      <c r="AN187" s="27">
        <v>1707</v>
      </c>
      <c r="AO187" s="279">
        <v>275.00026806999995</v>
      </c>
      <c r="AP187" s="424">
        <v>0.1128437826508136</v>
      </c>
      <c r="AQ187" s="8">
        <v>730</v>
      </c>
      <c r="AR187" s="430">
        <v>0.4276508494434681</v>
      </c>
      <c r="AS187" s="271">
        <v>8.1630195948589834E-2</v>
      </c>
      <c r="AT187" s="5">
        <v>7.3062509368910206E-2</v>
      </c>
      <c r="AU187" s="407">
        <v>3130</v>
      </c>
      <c r="AV187" s="235">
        <v>2870</v>
      </c>
      <c r="AW187" s="235">
        <v>120</v>
      </c>
      <c r="AX187" s="8">
        <v>2990</v>
      </c>
      <c r="AY187" s="9">
        <v>0.95527156549520764</v>
      </c>
      <c r="AZ187" s="4">
        <v>1.138583510721344</v>
      </c>
      <c r="BA187" s="235">
        <v>10</v>
      </c>
      <c r="BB187" s="9">
        <v>3.1948881789137379E-3</v>
      </c>
      <c r="BC187" s="4">
        <v>3.8034383082306403E-2</v>
      </c>
      <c r="BD187" s="235">
        <v>70</v>
      </c>
      <c r="BE187" s="235">
        <v>0</v>
      </c>
      <c r="BF187" s="8">
        <v>70</v>
      </c>
      <c r="BG187" s="9">
        <v>2.2364217252396165E-2</v>
      </c>
      <c r="BH187" s="4">
        <v>0.39166755258136893</v>
      </c>
      <c r="BI187" s="470">
        <v>65</v>
      </c>
      <c r="BJ187" s="50" t="s">
        <v>3</v>
      </c>
      <c r="BK187" s="280" t="s">
        <v>3</v>
      </c>
      <c r="BL187" s="238" t="s">
        <v>3</v>
      </c>
      <c r="BN187" s="140" t="s">
        <v>74</v>
      </c>
      <c r="BO187">
        <v>3475</v>
      </c>
      <c r="BP187">
        <v>3215</v>
      </c>
      <c r="BQ187">
        <v>120</v>
      </c>
      <c r="BR187">
        <v>3335</v>
      </c>
      <c r="BS187" s="242">
        <v>0.9597122302158273</v>
      </c>
      <c r="BT187" s="2">
        <v>1.2129309789718683</v>
      </c>
      <c r="BU187">
        <v>25</v>
      </c>
      <c r="BV187" s="242">
        <v>7.1942446043165471E-3</v>
      </c>
      <c r="BW187" s="2">
        <v>5.2889912767080174E-2</v>
      </c>
      <c r="BX187">
        <v>60</v>
      </c>
      <c r="BY187">
        <v>15</v>
      </c>
      <c r="BZ187">
        <v>75</v>
      </c>
      <c r="CA187" s="242">
        <v>2.1582733812949641E-2</v>
      </c>
      <c r="CB187" s="2">
        <v>0.34539558328851827</v>
      </c>
      <c r="CC187">
        <v>45</v>
      </c>
    </row>
    <row r="188" spans="1:81">
      <c r="A188" s="140" t="s">
        <v>76</v>
      </c>
      <c r="B188" s="235" t="s">
        <v>588</v>
      </c>
      <c r="C188" s="272">
        <v>6020700</v>
      </c>
      <c r="D188" s="273"/>
      <c r="E188" s="274"/>
      <c r="F188" s="49"/>
      <c r="G188" s="49"/>
      <c r="H188" s="275"/>
      <c r="I188" s="276">
        <v>466020700</v>
      </c>
      <c r="J188" s="235">
        <v>1156.1099999999999</v>
      </c>
      <c r="K188" s="401">
        <v>115610.99999999999</v>
      </c>
      <c r="L188" s="273">
        <v>1158.33</v>
      </c>
      <c r="M188" s="7">
        <v>115833</v>
      </c>
      <c r="N188">
        <v>6020700</v>
      </c>
      <c r="O188" s="277">
        <v>1</v>
      </c>
      <c r="P188" s="407">
        <v>8120</v>
      </c>
      <c r="Q188" s="49">
        <v>7162</v>
      </c>
      <c r="R188" s="347">
        <v>7162</v>
      </c>
      <c r="S188" s="49">
        <v>6280</v>
      </c>
      <c r="T188" s="418">
        <v>5653</v>
      </c>
      <c r="U188" s="278">
        <v>958</v>
      </c>
      <c r="V188" s="424">
        <v>0.13376151912873499</v>
      </c>
      <c r="W188" s="8">
        <v>1509</v>
      </c>
      <c r="X188" s="430">
        <v>0.26693790907482751</v>
      </c>
      <c r="Y188" s="437">
        <v>7</v>
      </c>
      <c r="Z188" s="277">
        <v>6.2</v>
      </c>
      <c r="AA188">
        <v>6020700</v>
      </c>
      <c r="AB188" s="277">
        <v>1</v>
      </c>
      <c r="AC188" s="445">
        <v>2815</v>
      </c>
      <c r="AD188">
        <v>2428</v>
      </c>
      <c r="AE188" s="347">
        <v>2428</v>
      </c>
      <c r="AF188" s="454">
        <v>1878</v>
      </c>
      <c r="AG188" s="278">
        <v>387</v>
      </c>
      <c r="AH188" s="424">
        <v>0.15939044481054365</v>
      </c>
      <c r="AI188" s="49">
        <v>550</v>
      </c>
      <c r="AJ188" s="237">
        <v>0.29286474973375931</v>
      </c>
      <c r="AK188" s="445">
        <v>2743</v>
      </c>
      <c r="AL188">
        <v>2382</v>
      </c>
      <c r="AM188" s="347">
        <v>2382</v>
      </c>
      <c r="AN188" s="27">
        <v>1814</v>
      </c>
      <c r="AO188" s="279">
        <v>361</v>
      </c>
      <c r="AP188" s="424">
        <v>0.15155331654072207</v>
      </c>
      <c r="AQ188" s="8">
        <v>568</v>
      </c>
      <c r="AR188" s="430">
        <v>0.3131201764057332</v>
      </c>
      <c r="AS188" s="271">
        <v>2.3726116027021654E-2</v>
      </c>
      <c r="AT188" s="5">
        <v>2.0564087954209938E-2</v>
      </c>
      <c r="AU188" s="407">
        <v>3430</v>
      </c>
      <c r="AV188" s="235">
        <v>3070</v>
      </c>
      <c r="AW188" s="235">
        <v>155</v>
      </c>
      <c r="AX188" s="8">
        <v>3225</v>
      </c>
      <c r="AY188" s="9">
        <v>0.94023323615160348</v>
      </c>
      <c r="AZ188" s="4">
        <v>1.1206593994655585</v>
      </c>
      <c r="BA188" s="235">
        <v>10</v>
      </c>
      <c r="BB188" s="9">
        <v>2.9154518950437317E-3</v>
      </c>
      <c r="BC188" s="4">
        <v>3.470776065528252E-2</v>
      </c>
      <c r="BD188" s="235">
        <v>135</v>
      </c>
      <c r="BE188" s="235">
        <v>10</v>
      </c>
      <c r="BF188" s="8">
        <v>145</v>
      </c>
      <c r="BG188" s="9">
        <v>4.2274052478134108E-2</v>
      </c>
      <c r="BH188" s="4">
        <v>0.74035118175366221</v>
      </c>
      <c r="BI188" s="470">
        <v>45</v>
      </c>
      <c r="BJ188" s="50" t="s">
        <v>3</v>
      </c>
      <c r="BK188" s="280" t="s">
        <v>3</v>
      </c>
      <c r="BL188" s="238" t="s">
        <v>3</v>
      </c>
      <c r="BN188" s="140" t="s">
        <v>77</v>
      </c>
      <c r="BO188">
        <v>3380</v>
      </c>
      <c r="BP188">
        <v>3100</v>
      </c>
      <c r="BQ188">
        <v>105</v>
      </c>
      <c r="BR188">
        <v>3205</v>
      </c>
      <c r="BS188" s="242">
        <v>0.94822485207100593</v>
      </c>
      <c r="BT188" s="2">
        <v>1.1984126719415571</v>
      </c>
      <c r="BU188">
        <v>50</v>
      </c>
      <c r="BV188" s="242">
        <v>1.4792899408284023E-2</v>
      </c>
      <c r="BW188" s="2">
        <v>0.10875292713941041</v>
      </c>
      <c r="BX188">
        <v>90</v>
      </c>
      <c r="BY188">
        <v>20</v>
      </c>
      <c r="BZ188">
        <v>110</v>
      </c>
      <c r="CA188" s="242">
        <v>3.2544378698224852E-2</v>
      </c>
      <c r="CB188" s="2">
        <v>0.52081838939659209</v>
      </c>
      <c r="CC188">
        <v>15</v>
      </c>
    </row>
    <row r="189" spans="1:81">
      <c r="A189" s="149" t="s">
        <v>599</v>
      </c>
      <c r="B189" s="228" t="s">
        <v>589</v>
      </c>
      <c r="C189" s="77"/>
      <c r="D189" s="78"/>
      <c r="E189" s="79"/>
      <c r="F189" s="80"/>
      <c r="G189" s="80"/>
      <c r="H189" s="81"/>
      <c r="I189" s="258"/>
      <c r="J189" s="228">
        <v>8.6999999999999993</v>
      </c>
      <c r="K189" s="398">
        <v>869.99999999999989</v>
      </c>
      <c r="L189" s="78"/>
      <c r="M189" s="82"/>
      <c r="N189" s="239">
        <v>6020800</v>
      </c>
      <c r="O189" s="261">
        <v>2.1E-7</v>
      </c>
      <c r="P189" s="404">
        <v>5947</v>
      </c>
      <c r="Q189" s="80"/>
      <c r="R189" s="471">
        <v>4610</v>
      </c>
      <c r="S189" s="80"/>
      <c r="T189" s="415"/>
      <c r="U189" s="229"/>
      <c r="V189" s="421"/>
      <c r="W189" s="83"/>
      <c r="X189" s="427"/>
      <c r="Y189" s="435">
        <v>683.7</v>
      </c>
      <c r="Z189" s="227"/>
      <c r="AA189" s="239">
        <v>6020800</v>
      </c>
      <c r="AB189" s="261">
        <v>1.1000000000000001E-7</v>
      </c>
      <c r="AC189" s="442">
        <v>2010</v>
      </c>
      <c r="AD189" s="239"/>
      <c r="AE189" s="410"/>
      <c r="AF189" s="452"/>
      <c r="AG189" s="229"/>
      <c r="AH189" s="421"/>
      <c r="AI189" s="80"/>
      <c r="AJ189" s="231"/>
      <c r="AK189" s="442">
        <v>1971</v>
      </c>
      <c r="AL189" s="239"/>
      <c r="AM189" s="410"/>
      <c r="AN189" s="464"/>
      <c r="AO189" s="232"/>
      <c r="AP189" s="421"/>
      <c r="AQ189" s="83"/>
      <c r="AR189" s="427"/>
      <c r="AS189" s="233">
        <v>2.2655172413793108</v>
      </c>
      <c r="AT189" s="85"/>
      <c r="AU189" s="404">
        <v>2435</v>
      </c>
      <c r="AV189" s="228">
        <v>2150</v>
      </c>
      <c r="AW189" s="228">
        <v>110</v>
      </c>
      <c r="AX189" s="83">
        <v>2260</v>
      </c>
      <c r="AY189" s="84">
        <v>0.92813141683778233</v>
      </c>
      <c r="AZ189" s="86">
        <v>1.1062353001642222</v>
      </c>
      <c r="BA189" s="228">
        <v>0</v>
      </c>
      <c r="BB189" s="84">
        <v>0</v>
      </c>
      <c r="BC189" s="86">
        <v>0</v>
      </c>
      <c r="BD189" s="228">
        <v>110</v>
      </c>
      <c r="BE189" s="228">
        <v>0</v>
      </c>
      <c r="BF189" s="83">
        <v>110</v>
      </c>
      <c r="BG189" s="84">
        <v>4.5174537987679675E-2</v>
      </c>
      <c r="BH189" s="86">
        <v>0.79114777561610639</v>
      </c>
      <c r="BI189" s="234">
        <v>40</v>
      </c>
      <c r="BJ189" s="88" t="s">
        <v>7</v>
      </c>
      <c r="BK189" s="76"/>
      <c r="BL189" s="216"/>
      <c r="BN189" s="140"/>
      <c r="BS189" s="242"/>
      <c r="BT189" s="2"/>
      <c r="BV189" s="242"/>
      <c r="BW189" s="2"/>
      <c r="CA189" s="242"/>
      <c r="CB189" s="2"/>
    </row>
    <row r="190" spans="1:81">
      <c r="B190" s="235"/>
      <c r="J190" s="235"/>
      <c r="P190" s="235"/>
      <c r="Q190" s="49"/>
    </row>
    <row r="191" spans="1:81">
      <c r="A191" s="477" t="s">
        <v>779</v>
      </c>
      <c r="B191" s="478"/>
      <c r="C191" s="478"/>
      <c r="D191" s="478"/>
      <c r="E191" s="478"/>
      <c r="F191" s="478"/>
      <c r="G191" s="478"/>
      <c r="H191" s="478"/>
      <c r="I191" s="478"/>
      <c r="J191" s="478"/>
      <c r="K191" s="478"/>
      <c r="L191" s="478"/>
      <c r="M191" s="479"/>
    </row>
    <row r="192" spans="1:81">
      <c r="A192" s="480"/>
      <c r="B192" s="481"/>
      <c r="C192" s="481"/>
      <c r="D192" s="481"/>
      <c r="E192" s="481"/>
      <c r="F192" s="481"/>
      <c r="G192" s="481"/>
      <c r="H192" s="481"/>
      <c r="I192" s="481"/>
      <c r="J192" s="481"/>
      <c r="K192" s="481"/>
      <c r="L192" s="481"/>
      <c r="M192" s="482"/>
    </row>
    <row r="193" spans="1:13">
      <c r="A193" s="483"/>
      <c r="B193" s="484"/>
      <c r="C193" s="484"/>
      <c r="D193" s="484"/>
      <c r="E193" s="484"/>
      <c r="F193" s="484"/>
      <c r="G193" s="484"/>
      <c r="H193" s="484"/>
      <c r="I193" s="484"/>
      <c r="J193" s="484"/>
      <c r="K193" s="484"/>
      <c r="L193" s="484"/>
      <c r="M193" s="485"/>
    </row>
  </sheetData>
  <autoFilter ref="A1:CC189" xr:uid="{739FDC53-C6CF-4316-8EC0-238C3AAFDB1F}">
    <sortState xmlns:xlrd2="http://schemas.microsoft.com/office/spreadsheetml/2017/richdata2" ref="A2:CC189">
      <sortCondition ref="B1:B189"/>
    </sortState>
  </autoFilter>
  <mergeCells count="1">
    <mergeCell ref="A191:M19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6D599-9015-4222-A853-17CB78BB14B1}">
  <dimension ref="A1:D189"/>
  <sheetViews>
    <sheetView topLeftCell="A153" workbookViewId="0">
      <selection activeCell="B2" sqref="B2:B189"/>
    </sheetView>
  </sheetViews>
  <sheetFormatPr defaultRowHeight="15"/>
  <cols>
    <col min="1" max="1" width="14.5703125" customWidth="1"/>
  </cols>
  <sheetData>
    <row r="1" spans="1:4">
      <c r="A1" s="240" t="s">
        <v>398</v>
      </c>
      <c r="B1" s="240" t="s">
        <v>399</v>
      </c>
      <c r="C1" s="240" t="s">
        <v>400</v>
      </c>
      <c r="D1" s="240" t="s">
        <v>401</v>
      </c>
    </row>
    <row r="2" spans="1:4">
      <c r="A2">
        <v>6020000</v>
      </c>
      <c r="B2">
        <v>6020000</v>
      </c>
      <c r="C2">
        <v>1</v>
      </c>
      <c r="D2">
        <v>1</v>
      </c>
    </row>
    <row r="3" spans="1:4">
      <c r="A3">
        <v>6020001</v>
      </c>
      <c r="B3">
        <v>6020001</v>
      </c>
      <c r="C3">
        <v>1</v>
      </c>
      <c r="D3">
        <v>1</v>
      </c>
    </row>
    <row r="4" spans="1:4">
      <c r="A4">
        <v>6020002</v>
      </c>
      <c r="B4">
        <v>6020002</v>
      </c>
      <c r="C4">
        <v>1</v>
      </c>
      <c r="D4">
        <v>1</v>
      </c>
    </row>
    <row r="5" spans="1:4">
      <c r="A5">
        <v>6020003</v>
      </c>
      <c r="B5">
        <v>6020003</v>
      </c>
      <c r="C5">
        <v>1</v>
      </c>
      <c r="D5">
        <v>1</v>
      </c>
    </row>
    <row r="6" spans="1:4">
      <c r="A6">
        <v>6020004.0099999998</v>
      </c>
      <c r="B6">
        <v>6020004.0099999998</v>
      </c>
      <c r="C6">
        <v>1</v>
      </c>
      <c r="D6">
        <v>1</v>
      </c>
    </row>
    <row r="7" spans="1:4">
      <c r="A7">
        <v>6020004.0199999996</v>
      </c>
      <c r="B7">
        <v>6020004.0199999996</v>
      </c>
      <c r="C7">
        <v>1</v>
      </c>
      <c r="D7">
        <v>1</v>
      </c>
    </row>
    <row r="8" spans="1:4">
      <c r="A8">
        <v>6020005</v>
      </c>
      <c r="B8">
        <v>6020005</v>
      </c>
      <c r="C8">
        <v>1</v>
      </c>
      <c r="D8">
        <v>1</v>
      </c>
    </row>
    <row r="9" spans="1:4">
      <c r="A9">
        <v>6020006</v>
      </c>
      <c r="B9">
        <v>6020006</v>
      </c>
      <c r="C9">
        <v>1</v>
      </c>
      <c r="D9">
        <v>1</v>
      </c>
    </row>
    <row r="10" spans="1:4">
      <c r="A10">
        <v>6020007</v>
      </c>
      <c r="B10">
        <v>6020007</v>
      </c>
      <c r="C10">
        <v>1</v>
      </c>
      <c r="D10">
        <v>1</v>
      </c>
    </row>
    <row r="11" spans="1:4">
      <c r="A11">
        <v>6020008</v>
      </c>
      <c r="B11">
        <v>6020008</v>
      </c>
      <c r="C11">
        <v>1</v>
      </c>
      <c r="D11">
        <v>1</v>
      </c>
    </row>
    <row r="12" spans="1:4">
      <c r="A12">
        <v>6020009</v>
      </c>
      <c r="B12">
        <v>6020009</v>
      </c>
      <c r="C12">
        <v>1</v>
      </c>
      <c r="D12">
        <v>1</v>
      </c>
    </row>
    <row r="13" spans="1:4">
      <c r="A13">
        <v>6020010</v>
      </c>
      <c r="B13">
        <v>6020010</v>
      </c>
      <c r="C13">
        <v>1</v>
      </c>
      <c r="D13">
        <v>1</v>
      </c>
    </row>
    <row r="14" spans="1:4">
      <c r="A14">
        <v>6020011</v>
      </c>
      <c r="B14">
        <v>6020011</v>
      </c>
      <c r="C14">
        <v>1</v>
      </c>
      <c r="D14">
        <v>1</v>
      </c>
    </row>
    <row r="15" spans="1:4">
      <c r="A15">
        <v>6020012</v>
      </c>
      <c r="B15">
        <v>6020012</v>
      </c>
      <c r="C15">
        <v>1</v>
      </c>
      <c r="D15">
        <v>1</v>
      </c>
    </row>
    <row r="16" spans="1:4">
      <c r="A16">
        <v>6020013</v>
      </c>
      <c r="B16">
        <v>6020013</v>
      </c>
      <c r="C16">
        <v>1</v>
      </c>
      <c r="D16">
        <v>1</v>
      </c>
    </row>
    <row r="17" spans="1:4">
      <c r="A17">
        <v>6020014</v>
      </c>
      <c r="B17">
        <v>6020014</v>
      </c>
      <c r="C17">
        <v>1</v>
      </c>
      <c r="D17">
        <v>1</v>
      </c>
    </row>
    <row r="18" spans="1:4">
      <c r="A18">
        <v>6020015</v>
      </c>
      <c r="B18">
        <v>6020015</v>
      </c>
      <c r="C18">
        <v>1</v>
      </c>
      <c r="D18">
        <v>1</v>
      </c>
    </row>
    <row r="19" spans="1:4">
      <c r="A19">
        <v>6020016</v>
      </c>
      <c r="B19">
        <v>6020016</v>
      </c>
      <c r="C19">
        <v>1</v>
      </c>
      <c r="D19">
        <v>1</v>
      </c>
    </row>
    <row r="20" spans="1:4">
      <c r="A20">
        <v>6020017</v>
      </c>
      <c r="B20">
        <v>6020017</v>
      </c>
      <c r="C20">
        <v>1</v>
      </c>
      <c r="D20">
        <v>1</v>
      </c>
    </row>
    <row r="21" spans="1:4">
      <c r="A21">
        <v>6020018</v>
      </c>
      <c r="B21">
        <v>6020018</v>
      </c>
      <c r="C21">
        <v>1</v>
      </c>
      <c r="D21">
        <v>1</v>
      </c>
    </row>
    <row r="22" spans="1:4">
      <c r="A22">
        <v>6020019</v>
      </c>
      <c r="B22">
        <v>6020019</v>
      </c>
      <c r="C22">
        <v>1</v>
      </c>
      <c r="D22">
        <v>1</v>
      </c>
    </row>
    <row r="23" spans="1:4">
      <c r="A23">
        <v>6020020</v>
      </c>
      <c r="B23">
        <v>6020020</v>
      </c>
      <c r="C23">
        <v>1</v>
      </c>
      <c r="D23">
        <v>1</v>
      </c>
    </row>
    <row r="24" spans="1:4">
      <c r="A24">
        <v>6020021</v>
      </c>
      <c r="B24">
        <v>6020021</v>
      </c>
      <c r="C24">
        <v>1</v>
      </c>
      <c r="D24">
        <v>1</v>
      </c>
    </row>
    <row r="25" spans="1:4">
      <c r="A25">
        <v>6020022</v>
      </c>
      <c r="B25">
        <v>6020022</v>
      </c>
      <c r="C25">
        <v>1</v>
      </c>
      <c r="D25">
        <v>1</v>
      </c>
    </row>
    <row r="26" spans="1:4">
      <c r="A26">
        <v>6020023</v>
      </c>
      <c r="B26">
        <v>6020023</v>
      </c>
      <c r="C26">
        <v>1</v>
      </c>
      <c r="D26">
        <v>1</v>
      </c>
    </row>
    <row r="27" spans="1:4">
      <c r="A27">
        <v>6020024</v>
      </c>
      <c r="B27">
        <v>6020024</v>
      </c>
      <c r="C27">
        <v>1</v>
      </c>
      <c r="D27">
        <v>1</v>
      </c>
    </row>
    <row r="28" spans="1:4">
      <c r="A28">
        <v>6020025</v>
      </c>
      <c r="B28">
        <v>6020025</v>
      </c>
      <c r="C28">
        <v>1</v>
      </c>
      <c r="D28">
        <v>1</v>
      </c>
    </row>
    <row r="29" spans="1:4">
      <c r="A29">
        <v>6020026</v>
      </c>
      <c r="B29">
        <v>6020026</v>
      </c>
      <c r="C29">
        <v>1</v>
      </c>
      <c r="D29">
        <v>1</v>
      </c>
    </row>
    <row r="30" spans="1:4">
      <c r="A30">
        <v>6020027</v>
      </c>
      <c r="B30">
        <v>6020027</v>
      </c>
      <c r="C30">
        <v>1</v>
      </c>
      <c r="D30">
        <v>1</v>
      </c>
    </row>
    <row r="31" spans="1:4">
      <c r="A31">
        <v>6020028</v>
      </c>
      <c r="B31">
        <v>6020028</v>
      </c>
      <c r="C31">
        <v>1</v>
      </c>
      <c r="D31">
        <v>1</v>
      </c>
    </row>
    <row r="32" spans="1:4">
      <c r="A32">
        <v>6020029</v>
      </c>
      <c r="B32">
        <v>6020029</v>
      </c>
      <c r="C32">
        <v>1</v>
      </c>
      <c r="D32">
        <v>1</v>
      </c>
    </row>
    <row r="33" spans="1:4">
      <c r="A33">
        <v>6020030</v>
      </c>
      <c r="B33">
        <v>6020030</v>
      </c>
      <c r="C33">
        <v>1</v>
      </c>
      <c r="D33">
        <v>1</v>
      </c>
    </row>
    <row r="34" spans="1:4">
      <c r="A34">
        <v>6020031</v>
      </c>
      <c r="B34">
        <v>6020031</v>
      </c>
      <c r="C34">
        <v>1</v>
      </c>
      <c r="D34">
        <v>1</v>
      </c>
    </row>
    <row r="35" spans="1:4">
      <c r="A35">
        <v>6020032</v>
      </c>
      <c r="B35">
        <v>6020032</v>
      </c>
      <c r="C35">
        <v>1</v>
      </c>
      <c r="D35">
        <v>1</v>
      </c>
    </row>
    <row r="36" spans="1:4">
      <c r="A36">
        <v>6020033</v>
      </c>
      <c r="B36">
        <v>6020033</v>
      </c>
      <c r="C36">
        <v>1</v>
      </c>
      <c r="D36">
        <v>1</v>
      </c>
    </row>
    <row r="37" spans="1:4">
      <c r="A37">
        <v>6020034</v>
      </c>
      <c r="B37">
        <v>6020034</v>
      </c>
      <c r="C37">
        <v>1</v>
      </c>
      <c r="D37">
        <v>1</v>
      </c>
    </row>
    <row r="38" spans="1:4">
      <c r="A38">
        <v>6020035</v>
      </c>
      <c r="B38">
        <v>6020035</v>
      </c>
      <c r="C38">
        <v>1</v>
      </c>
      <c r="D38">
        <v>1</v>
      </c>
    </row>
    <row r="39" spans="1:4">
      <c r="A39">
        <v>6020036</v>
      </c>
      <c r="B39">
        <v>6020036</v>
      </c>
      <c r="C39">
        <v>1</v>
      </c>
      <c r="D39">
        <v>1</v>
      </c>
    </row>
    <row r="40" spans="1:4">
      <c r="A40">
        <v>6020037</v>
      </c>
      <c r="B40">
        <v>6020037</v>
      </c>
      <c r="C40">
        <v>1</v>
      </c>
      <c r="D40">
        <v>1</v>
      </c>
    </row>
    <row r="41" spans="1:4">
      <c r="A41">
        <v>6020038</v>
      </c>
      <c r="B41">
        <v>6020038</v>
      </c>
      <c r="C41">
        <v>1</v>
      </c>
      <c r="D41">
        <v>1</v>
      </c>
    </row>
    <row r="42" spans="1:4">
      <c r="A42">
        <v>6020039</v>
      </c>
      <c r="B42">
        <v>6020039</v>
      </c>
      <c r="C42">
        <v>1</v>
      </c>
      <c r="D42">
        <v>1</v>
      </c>
    </row>
    <row r="43" spans="1:4">
      <c r="A43">
        <v>6020040</v>
      </c>
      <c r="B43">
        <v>6020040</v>
      </c>
      <c r="C43">
        <v>1</v>
      </c>
      <c r="D43">
        <v>1</v>
      </c>
    </row>
    <row r="44" spans="1:4">
      <c r="A44">
        <v>6020041</v>
      </c>
      <c r="B44">
        <v>6020041</v>
      </c>
      <c r="C44">
        <v>1</v>
      </c>
      <c r="D44">
        <v>1</v>
      </c>
    </row>
    <row r="45" spans="1:4">
      <c r="A45">
        <v>6020042</v>
      </c>
      <c r="B45">
        <v>6020042</v>
      </c>
      <c r="C45">
        <v>1</v>
      </c>
      <c r="D45">
        <v>1</v>
      </c>
    </row>
    <row r="46" spans="1:4">
      <c r="A46">
        <v>6020043</v>
      </c>
      <c r="B46">
        <v>6020043</v>
      </c>
      <c r="C46">
        <v>1</v>
      </c>
      <c r="D46">
        <v>1</v>
      </c>
    </row>
    <row r="47" spans="1:4">
      <c r="A47">
        <v>6020044</v>
      </c>
      <c r="B47">
        <v>6020044</v>
      </c>
      <c r="C47">
        <v>1</v>
      </c>
      <c r="D47">
        <v>1</v>
      </c>
    </row>
    <row r="48" spans="1:4">
      <c r="A48">
        <v>6020045</v>
      </c>
      <c r="B48">
        <v>6020045</v>
      </c>
      <c r="C48">
        <v>1</v>
      </c>
      <c r="D48">
        <v>1</v>
      </c>
    </row>
    <row r="49" spans="1:4">
      <c r="A49">
        <v>6020046</v>
      </c>
      <c r="B49">
        <v>6020046</v>
      </c>
      <c r="C49">
        <v>1</v>
      </c>
      <c r="D49">
        <v>1</v>
      </c>
    </row>
    <row r="50" spans="1:4">
      <c r="A50">
        <v>6020047</v>
      </c>
      <c r="B50">
        <v>6020047</v>
      </c>
      <c r="C50">
        <v>1</v>
      </c>
      <c r="D50">
        <v>1</v>
      </c>
    </row>
    <row r="51" spans="1:4">
      <c r="A51">
        <v>6020048</v>
      </c>
      <c r="B51">
        <v>6020048</v>
      </c>
      <c r="C51">
        <v>1</v>
      </c>
      <c r="D51">
        <v>1</v>
      </c>
    </row>
    <row r="52" spans="1:4">
      <c r="A52">
        <v>6020049</v>
      </c>
      <c r="B52">
        <v>6020049</v>
      </c>
      <c r="C52">
        <v>1</v>
      </c>
      <c r="D52">
        <v>1</v>
      </c>
    </row>
    <row r="53" spans="1:4">
      <c r="A53">
        <v>6020050.0099999998</v>
      </c>
      <c r="B53">
        <v>6020050.0099999998</v>
      </c>
      <c r="C53">
        <v>1</v>
      </c>
      <c r="D53">
        <v>1</v>
      </c>
    </row>
    <row r="54" spans="1:4">
      <c r="A54">
        <v>6020050.0199999996</v>
      </c>
      <c r="B54">
        <v>6020050.0199999996</v>
      </c>
      <c r="C54">
        <v>1</v>
      </c>
      <c r="D54">
        <v>1</v>
      </c>
    </row>
    <row r="55" spans="1:4">
      <c r="A55">
        <v>6020051.0099999998</v>
      </c>
      <c r="B55">
        <v>6020051.0099999998</v>
      </c>
      <c r="C55">
        <v>1</v>
      </c>
      <c r="D55">
        <v>1</v>
      </c>
    </row>
    <row r="56" spans="1:4">
      <c r="A56">
        <v>6020051.0199999996</v>
      </c>
      <c r="B56">
        <v>6020051.0199999996</v>
      </c>
      <c r="C56">
        <v>1</v>
      </c>
      <c r="D56">
        <v>1</v>
      </c>
    </row>
    <row r="57" spans="1:4">
      <c r="A57">
        <v>6020051.0300000003</v>
      </c>
      <c r="B57">
        <v>6020051.0300000003</v>
      </c>
      <c r="C57">
        <v>1</v>
      </c>
      <c r="D57">
        <v>1</v>
      </c>
    </row>
    <row r="58" spans="1:4">
      <c r="A58">
        <v>6020052</v>
      </c>
      <c r="B58">
        <v>6020052</v>
      </c>
      <c r="C58">
        <v>1</v>
      </c>
      <c r="D58">
        <v>1</v>
      </c>
    </row>
    <row r="59" spans="1:4">
      <c r="A59">
        <v>6020100.0099999998</v>
      </c>
      <c r="B59">
        <v>6020100.0099999998</v>
      </c>
      <c r="C59">
        <v>1</v>
      </c>
      <c r="D59">
        <v>1</v>
      </c>
    </row>
    <row r="60" spans="1:4">
      <c r="A60">
        <v>6020100.0199999996</v>
      </c>
      <c r="B60">
        <v>6020100.0199999996</v>
      </c>
      <c r="C60">
        <v>1</v>
      </c>
      <c r="D60">
        <v>1</v>
      </c>
    </row>
    <row r="61" spans="1:4">
      <c r="A61">
        <v>6020100.0499999998</v>
      </c>
      <c r="B61">
        <v>6020100.0499999998</v>
      </c>
      <c r="C61">
        <v>1</v>
      </c>
      <c r="D61">
        <v>1</v>
      </c>
    </row>
    <row r="62" spans="1:4">
      <c r="A62">
        <v>6020100.0599999996</v>
      </c>
      <c r="B62">
        <v>6020100.0599999996</v>
      </c>
      <c r="C62">
        <v>1</v>
      </c>
      <c r="D62">
        <v>1</v>
      </c>
    </row>
    <row r="63" spans="1:4">
      <c r="A63">
        <v>6020100.0700000003</v>
      </c>
      <c r="B63">
        <v>6020100.0700000003</v>
      </c>
      <c r="C63">
        <v>1</v>
      </c>
      <c r="D63">
        <v>1</v>
      </c>
    </row>
    <row r="64" spans="1:4">
      <c r="A64">
        <v>6020100.0800000001</v>
      </c>
      <c r="B64">
        <v>6020100.0899999999</v>
      </c>
      <c r="C64">
        <v>0.33764505</v>
      </c>
      <c r="D64">
        <v>0.33441057000000002</v>
      </c>
    </row>
    <row r="65" spans="1:4">
      <c r="A65">
        <v>6020100.0800000001</v>
      </c>
      <c r="B65">
        <v>6020100.0999999996</v>
      </c>
      <c r="C65">
        <v>0.66235495</v>
      </c>
      <c r="D65">
        <v>0.66558943000000004</v>
      </c>
    </row>
    <row r="66" spans="1:4">
      <c r="A66">
        <v>6020101.0099999998</v>
      </c>
      <c r="B66">
        <v>6020101.0099999998</v>
      </c>
      <c r="C66">
        <v>1</v>
      </c>
      <c r="D66">
        <v>1</v>
      </c>
    </row>
    <row r="67" spans="1:4">
      <c r="A67">
        <v>6020101.0199999996</v>
      </c>
      <c r="B67">
        <v>6020101.0199999996</v>
      </c>
      <c r="C67">
        <v>1</v>
      </c>
      <c r="D67">
        <v>1</v>
      </c>
    </row>
    <row r="68" spans="1:4">
      <c r="A68">
        <v>6020102.0099999998</v>
      </c>
      <c r="B68">
        <v>6020102.0099999998</v>
      </c>
      <c r="C68">
        <v>1</v>
      </c>
      <c r="D68">
        <v>1</v>
      </c>
    </row>
    <row r="69" spans="1:4">
      <c r="A69">
        <v>6020102.0199999996</v>
      </c>
      <c r="B69">
        <v>6020102.0199999996</v>
      </c>
      <c r="C69">
        <v>1</v>
      </c>
      <c r="D69">
        <v>1</v>
      </c>
    </row>
    <row r="70" spans="1:4">
      <c r="A70">
        <v>6020102.0300000003</v>
      </c>
      <c r="B70">
        <v>6020102.0300000003</v>
      </c>
      <c r="C70">
        <v>1</v>
      </c>
      <c r="D70">
        <v>1</v>
      </c>
    </row>
    <row r="71" spans="1:4">
      <c r="A71">
        <v>6020102.04</v>
      </c>
      <c r="B71">
        <v>6020102.04</v>
      </c>
      <c r="C71">
        <v>1</v>
      </c>
      <c r="D71">
        <v>1</v>
      </c>
    </row>
    <row r="72" spans="1:4">
      <c r="A72">
        <v>6020103</v>
      </c>
      <c r="B72">
        <v>6020103</v>
      </c>
      <c r="C72">
        <v>1</v>
      </c>
      <c r="D72">
        <v>1</v>
      </c>
    </row>
    <row r="73" spans="1:4">
      <c r="A73">
        <v>6020104</v>
      </c>
      <c r="B73">
        <v>6020104</v>
      </c>
      <c r="C73">
        <v>1</v>
      </c>
      <c r="D73">
        <v>1</v>
      </c>
    </row>
    <row r="74" spans="1:4">
      <c r="A74">
        <v>6020105</v>
      </c>
      <c r="B74">
        <v>6020105</v>
      </c>
      <c r="C74">
        <v>1</v>
      </c>
      <c r="D74">
        <v>1</v>
      </c>
    </row>
    <row r="75" spans="1:4">
      <c r="A75">
        <v>6020110.0099999998</v>
      </c>
      <c r="B75">
        <v>6020110.0099999998</v>
      </c>
      <c r="C75">
        <v>1</v>
      </c>
      <c r="D75">
        <v>1</v>
      </c>
    </row>
    <row r="76" spans="1:4">
      <c r="A76">
        <v>6020110.0199999996</v>
      </c>
      <c r="B76">
        <v>6020110.0199999996</v>
      </c>
      <c r="C76">
        <v>1</v>
      </c>
      <c r="D76">
        <v>1</v>
      </c>
    </row>
    <row r="77" spans="1:4">
      <c r="A77">
        <v>6020110.04</v>
      </c>
      <c r="B77">
        <v>6020110.04</v>
      </c>
      <c r="C77">
        <v>1</v>
      </c>
      <c r="D77">
        <v>1</v>
      </c>
    </row>
    <row r="78" spans="1:4">
      <c r="A78">
        <v>6020110.0599999996</v>
      </c>
      <c r="B78">
        <v>6020110.0599999996</v>
      </c>
      <c r="C78">
        <v>1</v>
      </c>
      <c r="D78">
        <v>1</v>
      </c>
    </row>
    <row r="79" spans="1:4">
      <c r="A79">
        <v>6020110.0700000003</v>
      </c>
      <c r="B79">
        <v>6020110.0800000001</v>
      </c>
      <c r="C79">
        <v>0.46308703000000001</v>
      </c>
      <c r="D79">
        <v>0.48267387</v>
      </c>
    </row>
    <row r="80" spans="1:4">
      <c r="A80">
        <v>6020110.0700000003</v>
      </c>
      <c r="B80">
        <v>6020110.0899999999</v>
      </c>
      <c r="C80">
        <v>0.53691297000000004</v>
      </c>
      <c r="D80">
        <v>0.51732613000000005</v>
      </c>
    </row>
    <row r="81" spans="1:4">
      <c r="A81">
        <v>6020111</v>
      </c>
      <c r="B81">
        <v>6020111</v>
      </c>
      <c r="C81">
        <v>1</v>
      </c>
      <c r="D81">
        <v>1</v>
      </c>
    </row>
    <row r="82" spans="1:4">
      <c r="A82">
        <v>6020112.0099999998</v>
      </c>
      <c r="B82">
        <v>6020112.0099999998</v>
      </c>
      <c r="C82">
        <v>1</v>
      </c>
      <c r="D82">
        <v>1</v>
      </c>
    </row>
    <row r="83" spans="1:4">
      <c r="A83">
        <v>6020112.0199999996</v>
      </c>
      <c r="B83">
        <v>6020112.0199999996</v>
      </c>
      <c r="C83">
        <v>1</v>
      </c>
      <c r="D83">
        <v>1</v>
      </c>
    </row>
    <row r="84" spans="1:4">
      <c r="A84">
        <v>6020113</v>
      </c>
      <c r="B84">
        <v>6020113</v>
      </c>
      <c r="C84">
        <v>1</v>
      </c>
      <c r="D84">
        <v>1</v>
      </c>
    </row>
    <row r="85" spans="1:4">
      <c r="A85">
        <v>6020114</v>
      </c>
      <c r="B85">
        <v>6020114</v>
      </c>
      <c r="C85">
        <v>1</v>
      </c>
      <c r="D85">
        <v>1</v>
      </c>
    </row>
    <row r="86" spans="1:4">
      <c r="A86">
        <v>6020115</v>
      </c>
      <c r="B86">
        <v>6020115</v>
      </c>
      <c r="C86">
        <v>1</v>
      </c>
      <c r="D86">
        <v>1</v>
      </c>
    </row>
    <row r="87" spans="1:4">
      <c r="A87">
        <v>6020116</v>
      </c>
      <c r="B87">
        <v>6020116</v>
      </c>
      <c r="C87">
        <v>1</v>
      </c>
      <c r="D87">
        <v>1</v>
      </c>
    </row>
    <row r="88" spans="1:4">
      <c r="A88">
        <v>6020117</v>
      </c>
      <c r="B88">
        <v>6020117</v>
      </c>
      <c r="C88">
        <v>1</v>
      </c>
      <c r="D88">
        <v>1</v>
      </c>
    </row>
    <row r="89" spans="1:4">
      <c r="A89">
        <v>6020120.0099999998</v>
      </c>
      <c r="B89">
        <v>6020120.0099999998</v>
      </c>
      <c r="C89">
        <v>1</v>
      </c>
      <c r="D89">
        <v>1</v>
      </c>
    </row>
    <row r="90" spans="1:4">
      <c r="A90">
        <v>6020120.0199999996</v>
      </c>
      <c r="B90">
        <v>6020120.04</v>
      </c>
      <c r="C90">
        <v>0.44987673</v>
      </c>
      <c r="D90">
        <v>0.49897191000000002</v>
      </c>
    </row>
    <row r="91" spans="1:4">
      <c r="A91">
        <v>6020120.0199999996</v>
      </c>
      <c r="B91">
        <v>6020120.0499999998</v>
      </c>
      <c r="C91">
        <v>0.55012327000000005</v>
      </c>
      <c r="D91">
        <v>0.50102809000000004</v>
      </c>
    </row>
    <row r="92" spans="1:4">
      <c r="A92">
        <v>6020120.0300000003</v>
      </c>
      <c r="B92">
        <v>6020120.0300000003</v>
      </c>
      <c r="C92">
        <v>1</v>
      </c>
      <c r="D92">
        <v>1</v>
      </c>
    </row>
    <row r="93" spans="1:4">
      <c r="A93">
        <v>6020121</v>
      </c>
      <c r="B93">
        <v>6020121</v>
      </c>
      <c r="C93">
        <v>1</v>
      </c>
      <c r="D93">
        <v>1</v>
      </c>
    </row>
    <row r="94" spans="1:4">
      <c r="A94">
        <v>6020122.0099999998</v>
      </c>
      <c r="B94">
        <v>6020122.0099999998</v>
      </c>
      <c r="C94">
        <v>1</v>
      </c>
      <c r="D94">
        <v>1</v>
      </c>
    </row>
    <row r="95" spans="1:4">
      <c r="A95">
        <v>6020122.0199999996</v>
      </c>
      <c r="B95">
        <v>6020122.0199999996</v>
      </c>
      <c r="C95">
        <v>1</v>
      </c>
      <c r="D95">
        <v>1</v>
      </c>
    </row>
    <row r="96" spans="1:4">
      <c r="A96">
        <v>6020123</v>
      </c>
      <c r="B96">
        <v>6020123</v>
      </c>
      <c r="C96">
        <v>1</v>
      </c>
      <c r="D96">
        <v>1</v>
      </c>
    </row>
    <row r="97" spans="1:4">
      <c r="A97">
        <v>6020130.0099999998</v>
      </c>
      <c r="B97">
        <v>6020130.0099999998</v>
      </c>
      <c r="C97">
        <v>1</v>
      </c>
      <c r="D97">
        <v>1</v>
      </c>
    </row>
    <row r="98" spans="1:4">
      <c r="A98">
        <v>6020130.0199999996</v>
      </c>
      <c r="B98">
        <v>6020130.0199999996</v>
      </c>
      <c r="C98">
        <v>1</v>
      </c>
      <c r="D98">
        <v>1</v>
      </c>
    </row>
    <row r="99" spans="1:4">
      <c r="A99">
        <v>6020131</v>
      </c>
      <c r="B99">
        <v>6020131</v>
      </c>
      <c r="C99">
        <v>1</v>
      </c>
      <c r="D99">
        <v>1</v>
      </c>
    </row>
    <row r="100" spans="1:4">
      <c r="A100">
        <v>6020132</v>
      </c>
      <c r="B100">
        <v>6020132</v>
      </c>
      <c r="C100">
        <v>1</v>
      </c>
      <c r="D100">
        <v>1</v>
      </c>
    </row>
    <row r="101" spans="1:4">
      <c r="A101">
        <v>6020133</v>
      </c>
      <c r="B101">
        <v>6020133</v>
      </c>
      <c r="C101">
        <v>1</v>
      </c>
      <c r="D101">
        <v>1</v>
      </c>
    </row>
    <row r="102" spans="1:4">
      <c r="A102">
        <v>6020134</v>
      </c>
      <c r="B102">
        <v>6020134</v>
      </c>
      <c r="C102">
        <v>1</v>
      </c>
      <c r="D102">
        <v>1</v>
      </c>
    </row>
    <row r="103" spans="1:4">
      <c r="A103">
        <v>6020140.0099999998</v>
      </c>
      <c r="B103">
        <v>6020140.0099999998</v>
      </c>
      <c r="C103">
        <v>1</v>
      </c>
      <c r="D103">
        <v>1</v>
      </c>
    </row>
    <row r="104" spans="1:4">
      <c r="A104">
        <v>6020140.0199999996</v>
      </c>
      <c r="B104">
        <v>6020140.0199999996</v>
      </c>
      <c r="C104">
        <v>1</v>
      </c>
      <c r="D104">
        <v>1</v>
      </c>
    </row>
    <row r="105" spans="1:4">
      <c r="A105">
        <v>6020140.0300000003</v>
      </c>
      <c r="B105">
        <v>6020140.04</v>
      </c>
      <c r="C105">
        <v>0.44438967000000001</v>
      </c>
      <c r="D105">
        <v>0.49025486000000001</v>
      </c>
    </row>
    <row r="106" spans="1:4">
      <c r="A106">
        <v>6020140.0300000003</v>
      </c>
      <c r="B106">
        <v>6020140.0499999998</v>
      </c>
      <c r="C106">
        <v>0.55561033000000004</v>
      </c>
      <c r="D106">
        <v>0.50974514000000004</v>
      </c>
    </row>
    <row r="107" spans="1:4">
      <c r="A107">
        <v>6020141.0099999998</v>
      </c>
      <c r="B107">
        <v>6020141.0099999998</v>
      </c>
      <c r="C107">
        <v>1</v>
      </c>
      <c r="D107">
        <v>1</v>
      </c>
    </row>
    <row r="108" spans="1:4">
      <c r="A108">
        <v>6020141.0199999996</v>
      </c>
      <c r="B108">
        <v>6020141.0199999996</v>
      </c>
      <c r="C108">
        <v>1</v>
      </c>
      <c r="D108">
        <v>1</v>
      </c>
    </row>
    <row r="109" spans="1:4">
      <c r="A109">
        <v>6020142.0099999998</v>
      </c>
      <c r="B109">
        <v>6020142.0099999998</v>
      </c>
      <c r="C109">
        <v>1</v>
      </c>
      <c r="D109">
        <v>1</v>
      </c>
    </row>
    <row r="110" spans="1:4">
      <c r="A110">
        <v>6020142.0199999996</v>
      </c>
      <c r="B110">
        <v>6020142.0199999996</v>
      </c>
      <c r="C110">
        <v>1</v>
      </c>
      <c r="D110">
        <v>1</v>
      </c>
    </row>
    <row r="111" spans="1:4">
      <c r="A111">
        <v>6020142.0300000003</v>
      </c>
      <c r="B111">
        <v>6020142.0300000003</v>
      </c>
      <c r="C111">
        <v>1</v>
      </c>
      <c r="D111">
        <v>1</v>
      </c>
    </row>
    <row r="112" spans="1:4">
      <c r="A112">
        <v>6020142.04</v>
      </c>
      <c r="B112">
        <v>6020142.04</v>
      </c>
      <c r="C112">
        <v>1</v>
      </c>
      <c r="D112">
        <v>1</v>
      </c>
    </row>
    <row r="113" spans="1:4">
      <c r="A113">
        <v>6020150.0099999998</v>
      </c>
      <c r="B113">
        <v>6020150.0099999998</v>
      </c>
      <c r="C113">
        <v>1</v>
      </c>
      <c r="D113">
        <v>1</v>
      </c>
    </row>
    <row r="114" spans="1:4">
      <c r="A114">
        <v>6020150.0199999996</v>
      </c>
      <c r="B114">
        <v>6020150.0199999996</v>
      </c>
      <c r="C114">
        <v>1</v>
      </c>
      <c r="D114">
        <v>1</v>
      </c>
    </row>
    <row r="115" spans="1:4">
      <c r="A115">
        <v>6020160</v>
      </c>
      <c r="B115">
        <v>6020160</v>
      </c>
      <c r="C115">
        <v>1</v>
      </c>
      <c r="D115">
        <v>1</v>
      </c>
    </row>
    <row r="116" spans="1:4">
      <c r="A116">
        <v>6020161.0099999998</v>
      </c>
      <c r="B116">
        <v>6020161.0099999998</v>
      </c>
      <c r="C116">
        <v>1</v>
      </c>
      <c r="D116">
        <v>1</v>
      </c>
    </row>
    <row r="117" spans="1:4">
      <c r="A117">
        <v>6020161.0199999996</v>
      </c>
      <c r="B117">
        <v>6020161.0199999996</v>
      </c>
      <c r="C117">
        <v>1</v>
      </c>
      <c r="D117">
        <v>1</v>
      </c>
    </row>
    <row r="118" spans="1:4">
      <c r="A118">
        <v>6020500.0099999998</v>
      </c>
      <c r="B118">
        <v>6020500.0099999998</v>
      </c>
      <c r="C118">
        <v>1</v>
      </c>
      <c r="D118">
        <v>1</v>
      </c>
    </row>
    <row r="119" spans="1:4">
      <c r="A119">
        <v>6020500.0199999996</v>
      </c>
      <c r="B119">
        <v>6020500.0199999996</v>
      </c>
      <c r="C119">
        <v>1</v>
      </c>
      <c r="D119">
        <v>1</v>
      </c>
    </row>
    <row r="120" spans="1:4">
      <c r="A120">
        <v>6020500.04</v>
      </c>
      <c r="B120">
        <v>6020500.04</v>
      </c>
      <c r="C120">
        <v>1</v>
      </c>
      <c r="D120">
        <v>1</v>
      </c>
    </row>
    <row r="121" spans="1:4">
      <c r="A121">
        <v>6020500.0599999996</v>
      </c>
      <c r="B121">
        <v>6020500.0999999996</v>
      </c>
      <c r="C121">
        <v>0.30027432999999998</v>
      </c>
      <c r="D121">
        <v>0.31984111999999998</v>
      </c>
    </row>
    <row r="122" spans="1:4">
      <c r="A122">
        <v>6020500.0599999996</v>
      </c>
      <c r="B122">
        <v>6020500.1100000003</v>
      </c>
      <c r="C122">
        <v>0.31590200000000002</v>
      </c>
      <c r="D122">
        <v>0.32462090999999998</v>
      </c>
    </row>
    <row r="123" spans="1:4">
      <c r="A123">
        <v>6020500.0599999996</v>
      </c>
      <c r="B123">
        <v>6020500.1200000001</v>
      </c>
      <c r="C123">
        <v>0.23859364999999999</v>
      </c>
      <c r="D123">
        <v>0.21238186000000001</v>
      </c>
    </row>
    <row r="124" spans="1:4">
      <c r="A124">
        <v>6020500.0599999996</v>
      </c>
      <c r="B124">
        <v>6020500.1299999999</v>
      </c>
      <c r="C124">
        <v>0.14523003000000001</v>
      </c>
      <c r="D124">
        <v>0.14315611</v>
      </c>
    </row>
    <row r="125" spans="1:4">
      <c r="A125">
        <v>6020500.0700000003</v>
      </c>
      <c r="B125">
        <v>6020500.0700000003</v>
      </c>
      <c r="C125">
        <v>1</v>
      </c>
      <c r="D125">
        <v>1</v>
      </c>
    </row>
    <row r="126" spans="1:4">
      <c r="A126">
        <v>6020500.0800000001</v>
      </c>
      <c r="B126">
        <v>6020500.0800000001</v>
      </c>
      <c r="C126">
        <v>1</v>
      </c>
      <c r="D126">
        <v>1</v>
      </c>
    </row>
    <row r="127" spans="1:4">
      <c r="A127">
        <v>6020500.0899999999</v>
      </c>
      <c r="B127">
        <v>6020500.0899999999</v>
      </c>
      <c r="C127">
        <v>1</v>
      </c>
      <c r="D127">
        <v>1</v>
      </c>
    </row>
    <row r="128" spans="1:4">
      <c r="A128">
        <v>6020501.0099999998</v>
      </c>
      <c r="B128">
        <v>6020501.0099999998</v>
      </c>
      <c r="C128">
        <v>1</v>
      </c>
      <c r="D128">
        <v>1</v>
      </c>
    </row>
    <row r="129" spans="1:4">
      <c r="A129">
        <v>6020501.0199999996</v>
      </c>
      <c r="B129">
        <v>6020501.0199999996</v>
      </c>
      <c r="C129">
        <v>1</v>
      </c>
      <c r="D129">
        <v>1</v>
      </c>
    </row>
    <row r="130" spans="1:4">
      <c r="A130">
        <v>6020501.0300000003</v>
      </c>
      <c r="B130">
        <v>6020501.0300000003</v>
      </c>
      <c r="C130">
        <v>1</v>
      </c>
      <c r="D130">
        <v>1</v>
      </c>
    </row>
    <row r="131" spans="1:4">
      <c r="A131">
        <v>6020502</v>
      </c>
      <c r="B131">
        <v>6020502</v>
      </c>
      <c r="C131">
        <v>1</v>
      </c>
      <c r="D131">
        <v>1</v>
      </c>
    </row>
    <row r="132" spans="1:4">
      <c r="A132">
        <v>6020503</v>
      </c>
      <c r="B132">
        <v>6020503</v>
      </c>
      <c r="C132">
        <v>1</v>
      </c>
      <c r="D132">
        <v>1</v>
      </c>
    </row>
    <row r="133" spans="1:4">
      <c r="A133">
        <v>6020510.0199999996</v>
      </c>
      <c r="B133">
        <v>6020510.0199999996</v>
      </c>
      <c r="C133">
        <v>1</v>
      </c>
      <c r="D133">
        <v>1</v>
      </c>
    </row>
    <row r="134" spans="1:4">
      <c r="A134">
        <v>6020510.0300000003</v>
      </c>
      <c r="B134">
        <v>6020510.0300000003</v>
      </c>
      <c r="C134">
        <v>1</v>
      </c>
      <c r="D134">
        <v>1</v>
      </c>
    </row>
    <row r="135" spans="1:4">
      <c r="A135">
        <v>6020510.0599999996</v>
      </c>
      <c r="B135">
        <v>6020510.0599999996</v>
      </c>
      <c r="C135">
        <v>1</v>
      </c>
      <c r="D135">
        <v>1</v>
      </c>
    </row>
    <row r="136" spans="1:4">
      <c r="A136">
        <v>6020520.0199999996</v>
      </c>
      <c r="B136">
        <v>6020520.0199999996</v>
      </c>
      <c r="C136">
        <v>1</v>
      </c>
      <c r="D136">
        <v>1</v>
      </c>
    </row>
    <row r="137" spans="1:4">
      <c r="A137">
        <v>6020520.0300000003</v>
      </c>
      <c r="B137">
        <v>6020520.0300000003</v>
      </c>
      <c r="C137">
        <v>1</v>
      </c>
      <c r="D137">
        <v>1</v>
      </c>
    </row>
    <row r="138" spans="1:4">
      <c r="A138">
        <v>6020520.04</v>
      </c>
      <c r="B138">
        <v>6020520.04</v>
      </c>
      <c r="C138">
        <v>1</v>
      </c>
      <c r="D138">
        <v>1</v>
      </c>
    </row>
    <row r="139" spans="1:4">
      <c r="A139">
        <v>6020520.0499999998</v>
      </c>
      <c r="B139">
        <v>6020520.0499999998</v>
      </c>
      <c r="C139">
        <v>1</v>
      </c>
      <c r="D139">
        <v>1</v>
      </c>
    </row>
    <row r="140" spans="1:4">
      <c r="A140">
        <v>6020521.0099999998</v>
      </c>
      <c r="B140">
        <v>6020521.0099999998</v>
      </c>
      <c r="C140">
        <v>1</v>
      </c>
      <c r="D140">
        <v>1</v>
      </c>
    </row>
    <row r="141" spans="1:4">
      <c r="A141">
        <v>6020521.0199999996</v>
      </c>
      <c r="B141">
        <v>6020521.0199999996</v>
      </c>
      <c r="C141">
        <v>1</v>
      </c>
      <c r="D141">
        <v>1</v>
      </c>
    </row>
    <row r="142" spans="1:4">
      <c r="A142">
        <v>6020522.0099999998</v>
      </c>
      <c r="B142">
        <v>6020522.0099999998</v>
      </c>
      <c r="C142">
        <v>1</v>
      </c>
      <c r="D142">
        <v>1</v>
      </c>
    </row>
    <row r="143" spans="1:4">
      <c r="A143">
        <v>6020522.0199999996</v>
      </c>
      <c r="B143">
        <v>6020522.0199999996</v>
      </c>
      <c r="C143">
        <v>1</v>
      </c>
      <c r="D143">
        <v>1</v>
      </c>
    </row>
    <row r="144" spans="1:4">
      <c r="A144">
        <v>6020530</v>
      </c>
      <c r="B144">
        <v>6020530</v>
      </c>
      <c r="C144">
        <v>1</v>
      </c>
      <c r="D144">
        <v>1</v>
      </c>
    </row>
    <row r="145" spans="1:4">
      <c r="A145">
        <v>6020531</v>
      </c>
      <c r="B145">
        <v>6020531</v>
      </c>
      <c r="C145">
        <v>1</v>
      </c>
      <c r="D145">
        <v>1</v>
      </c>
    </row>
    <row r="146" spans="1:4">
      <c r="A146">
        <v>6020532</v>
      </c>
      <c r="B146">
        <v>6020532</v>
      </c>
      <c r="C146">
        <v>1</v>
      </c>
      <c r="D146">
        <v>1</v>
      </c>
    </row>
    <row r="147" spans="1:4">
      <c r="A147">
        <v>6020533</v>
      </c>
      <c r="B147">
        <v>6020533</v>
      </c>
      <c r="C147">
        <v>1</v>
      </c>
      <c r="D147">
        <v>1</v>
      </c>
    </row>
    <row r="148" spans="1:4">
      <c r="A148">
        <v>6020534</v>
      </c>
      <c r="B148">
        <v>6020534</v>
      </c>
      <c r="C148">
        <v>1</v>
      </c>
      <c r="D148">
        <v>1</v>
      </c>
    </row>
    <row r="149" spans="1:4">
      <c r="A149">
        <v>6020535</v>
      </c>
      <c r="B149">
        <v>6020535</v>
      </c>
      <c r="C149">
        <v>1</v>
      </c>
      <c r="D149">
        <v>1</v>
      </c>
    </row>
    <row r="150" spans="1:4">
      <c r="A150">
        <v>6020536</v>
      </c>
      <c r="B150">
        <v>6020536</v>
      </c>
      <c r="C150">
        <v>1</v>
      </c>
      <c r="D150">
        <v>1</v>
      </c>
    </row>
    <row r="151" spans="1:4">
      <c r="A151">
        <v>6020537.0099999998</v>
      </c>
      <c r="B151">
        <v>6020537.0099999998</v>
      </c>
      <c r="C151">
        <v>1</v>
      </c>
      <c r="D151">
        <v>1</v>
      </c>
    </row>
    <row r="152" spans="1:4">
      <c r="A152">
        <v>6020537.0199999996</v>
      </c>
      <c r="B152">
        <v>6020537.0199999996</v>
      </c>
      <c r="C152">
        <v>1</v>
      </c>
      <c r="D152">
        <v>1</v>
      </c>
    </row>
    <row r="153" spans="1:4">
      <c r="A153">
        <v>6020537.0300000003</v>
      </c>
      <c r="B153">
        <v>6020537.0300000003</v>
      </c>
      <c r="C153">
        <v>1</v>
      </c>
      <c r="D153">
        <v>1</v>
      </c>
    </row>
    <row r="154" spans="1:4">
      <c r="A154">
        <v>6020538</v>
      </c>
      <c r="B154">
        <v>6020538</v>
      </c>
      <c r="C154">
        <v>1</v>
      </c>
      <c r="D154">
        <v>1</v>
      </c>
    </row>
    <row r="155" spans="1:4">
      <c r="A155">
        <v>6020539.0099999998</v>
      </c>
      <c r="B155">
        <v>6020539.0099999998</v>
      </c>
      <c r="C155">
        <v>1</v>
      </c>
      <c r="D155">
        <v>1</v>
      </c>
    </row>
    <row r="156" spans="1:4">
      <c r="A156">
        <v>6020539.0199999996</v>
      </c>
      <c r="B156">
        <v>6020539.0199999996</v>
      </c>
      <c r="C156">
        <v>1</v>
      </c>
      <c r="D156">
        <v>1</v>
      </c>
    </row>
    <row r="157" spans="1:4">
      <c r="A157">
        <v>6020540.0099999998</v>
      </c>
      <c r="B157">
        <v>6020540.0099999998</v>
      </c>
      <c r="C157">
        <v>1</v>
      </c>
      <c r="D157">
        <v>1</v>
      </c>
    </row>
    <row r="158" spans="1:4">
      <c r="A158">
        <v>6020540.0199999996</v>
      </c>
      <c r="B158">
        <v>6020540.0199999996</v>
      </c>
      <c r="C158">
        <v>1</v>
      </c>
      <c r="D158">
        <v>1</v>
      </c>
    </row>
    <row r="159" spans="1:4">
      <c r="A159">
        <v>6020540.0300000003</v>
      </c>
      <c r="B159">
        <v>6020540.0300000003</v>
      </c>
      <c r="C159">
        <v>1</v>
      </c>
      <c r="D159">
        <v>1</v>
      </c>
    </row>
    <row r="160" spans="1:4">
      <c r="A160">
        <v>6020540.04</v>
      </c>
      <c r="B160">
        <v>6020540.04</v>
      </c>
      <c r="C160">
        <v>1</v>
      </c>
      <c r="D160">
        <v>1</v>
      </c>
    </row>
    <row r="161" spans="1:4">
      <c r="A161">
        <v>6020541</v>
      </c>
      <c r="B161">
        <v>6020541</v>
      </c>
      <c r="C161">
        <v>1</v>
      </c>
      <c r="D161">
        <v>1</v>
      </c>
    </row>
    <row r="162" spans="1:4">
      <c r="A162">
        <v>6020542</v>
      </c>
      <c r="B162">
        <v>6020542</v>
      </c>
      <c r="C162">
        <v>1</v>
      </c>
      <c r="D162">
        <v>1</v>
      </c>
    </row>
    <row r="163" spans="1:4">
      <c r="A163">
        <v>6020550</v>
      </c>
      <c r="B163">
        <v>6020550</v>
      </c>
      <c r="C163">
        <v>1</v>
      </c>
      <c r="D163">
        <v>1</v>
      </c>
    </row>
    <row r="164" spans="1:4">
      <c r="A164">
        <v>6020551</v>
      </c>
      <c r="B164">
        <v>6020551</v>
      </c>
      <c r="C164">
        <v>1</v>
      </c>
      <c r="D164">
        <v>1</v>
      </c>
    </row>
    <row r="165" spans="1:4">
      <c r="A165">
        <v>6020552.0099999998</v>
      </c>
      <c r="B165">
        <v>6020552.0099999998</v>
      </c>
      <c r="C165">
        <v>1</v>
      </c>
      <c r="D165">
        <v>1</v>
      </c>
    </row>
    <row r="166" spans="1:4">
      <c r="A166">
        <v>6020552.0199999996</v>
      </c>
      <c r="B166">
        <v>6020552.0199999996</v>
      </c>
      <c r="C166">
        <v>1</v>
      </c>
      <c r="D166">
        <v>1</v>
      </c>
    </row>
    <row r="167" spans="1:4">
      <c r="A167">
        <v>6020553</v>
      </c>
      <c r="B167">
        <v>6020553</v>
      </c>
      <c r="C167">
        <v>1</v>
      </c>
      <c r="D167">
        <v>1</v>
      </c>
    </row>
    <row r="168" spans="1:4">
      <c r="A168">
        <v>6020560.0099999998</v>
      </c>
      <c r="B168">
        <v>6020560.0099999998</v>
      </c>
      <c r="C168">
        <v>1</v>
      </c>
      <c r="D168">
        <v>1</v>
      </c>
    </row>
    <row r="169" spans="1:4">
      <c r="A169">
        <v>6020560.0199999996</v>
      </c>
      <c r="B169">
        <v>6020560.1399999997</v>
      </c>
      <c r="C169">
        <v>0.34250322999999999</v>
      </c>
      <c r="D169">
        <v>0.41089363000000001</v>
      </c>
    </row>
    <row r="170" spans="1:4">
      <c r="A170">
        <v>6020560.0199999996</v>
      </c>
      <c r="B170">
        <v>6020560.1500000004</v>
      </c>
      <c r="C170">
        <v>0.65749676999999995</v>
      </c>
      <c r="D170">
        <v>0.58910636999999999</v>
      </c>
    </row>
    <row r="171" spans="1:4">
      <c r="A171">
        <v>6020560.04</v>
      </c>
      <c r="B171">
        <v>6020560.04</v>
      </c>
      <c r="C171">
        <v>1</v>
      </c>
      <c r="D171">
        <v>1</v>
      </c>
    </row>
    <row r="172" spans="1:4">
      <c r="A172">
        <v>6020560.0499999998</v>
      </c>
      <c r="B172">
        <v>6020560.0499999998</v>
      </c>
      <c r="C172">
        <v>1</v>
      </c>
      <c r="D172">
        <v>1</v>
      </c>
    </row>
    <row r="173" spans="1:4">
      <c r="A173">
        <v>6020560.0599999996</v>
      </c>
      <c r="B173">
        <v>6020560.0800000001</v>
      </c>
      <c r="C173">
        <v>0.28027986999999999</v>
      </c>
      <c r="D173">
        <v>0.22372079</v>
      </c>
    </row>
    <row r="174" spans="1:4">
      <c r="A174">
        <v>6020560.0599999996</v>
      </c>
      <c r="B174">
        <v>6020560.0899999999</v>
      </c>
      <c r="C174">
        <v>0.23941370000000001</v>
      </c>
      <c r="D174">
        <v>0.21075446</v>
      </c>
    </row>
    <row r="175" spans="1:4">
      <c r="A175">
        <v>6020560.0599999996</v>
      </c>
      <c r="B175">
        <v>6020560.0999999996</v>
      </c>
      <c r="C175">
        <v>0.26410177000000001</v>
      </c>
      <c r="D175">
        <v>0.32954410000000001</v>
      </c>
    </row>
    <row r="176" spans="1:4">
      <c r="A176">
        <v>6020560.0599999996</v>
      </c>
      <c r="B176">
        <v>6020560.1100000003</v>
      </c>
      <c r="C176">
        <v>0.21620465</v>
      </c>
      <c r="D176">
        <v>0.23598064999999999</v>
      </c>
    </row>
    <row r="177" spans="1:4">
      <c r="A177">
        <v>6020560.0700000003</v>
      </c>
      <c r="B177">
        <v>6020560.1200000001</v>
      </c>
      <c r="C177">
        <v>0.68310110999999996</v>
      </c>
      <c r="D177">
        <v>0.65095170999999996</v>
      </c>
    </row>
    <row r="178" spans="1:4">
      <c r="A178">
        <v>6020560.0700000003</v>
      </c>
      <c r="B178">
        <v>6020560.1299999999</v>
      </c>
      <c r="C178">
        <v>0.31689888999999999</v>
      </c>
      <c r="D178">
        <v>0.34904828999999998</v>
      </c>
    </row>
    <row r="179" spans="1:4">
      <c r="A179">
        <v>6020570</v>
      </c>
      <c r="B179">
        <v>6020570</v>
      </c>
      <c r="C179">
        <v>1</v>
      </c>
      <c r="D179">
        <v>1</v>
      </c>
    </row>
    <row r="180" spans="1:4">
      <c r="A180">
        <v>6020580</v>
      </c>
      <c r="B180">
        <v>6020580</v>
      </c>
      <c r="C180">
        <v>1</v>
      </c>
      <c r="D180">
        <v>1</v>
      </c>
    </row>
    <row r="181" spans="1:4">
      <c r="A181">
        <v>6020585</v>
      </c>
      <c r="B181">
        <v>6020585</v>
      </c>
      <c r="C181">
        <v>1</v>
      </c>
      <c r="D181">
        <v>1</v>
      </c>
    </row>
    <row r="182" spans="1:4">
      <c r="A182">
        <v>6020590.0199999996</v>
      </c>
      <c r="B182">
        <v>6020590.0199999996</v>
      </c>
      <c r="C182">
        <v>1</v>
      </c>
      <c r="D182">
        <v>1</v>
      </c>
    </row>
    <row r="183" spans="1:4">
      <c r="A183">
        <v>6020590.0300000003</v>
      </c>
      <c r="B183">
        <v>6020590.0300000003</v>
      </c>
      <c r="C183">
        <v>1</v>
      </c>
      <c r="D183">
        <v>1</v>
      </c>
    </row>
    <row r="184" spans="1:4">
      <c r="A184">
        <v>6020590.04</v>
      </c>
      <c r="B184">
        <v>6020590.04</v>
      </c>
      <c r="C184">
        <v>1</v>
      </c>
      <c r="D184">
        <v>1</v>
      </c>
    </row>
    <row r="185" spans="1:4">
      <c r="A185">
        <v>6020595.0099999998</v>
      </c>
      <c r="B185">
        <v>6020595.0099999998</v>
      </c>
      <c r="C185">
        <v>1</v>
      </c>
      <c r="D185">
        <v>1</v>
      </c>
    </row>
    <row r="186" spans="1:4">
      <c r="A186">
        <v>6020595.0199999996</v>
      </c>
      <c r="B186">
        <v>6020595.0199999996</v>
      </c>
      <c r="C186">
        <v>1</v>
      </c>
      <c r="D186">
        <v>1</v>
      </c>
    </row>
    <row r="187" spans="1:4">
      <c r="A187">
        <v>6020600</v>
      </c>
      <c r="B187">
        <v>6020600</v>
      </c>
      <c r="C187">
        <v>0.99999979000000006</v>
      </c>
      <c r="D187">
        <v>0.99999989</v>
      </c>
    </row>
    <row r="188" spans="1:4">
      <c r="A188">
        <v>6020600</v>
      </c>
      <c r="B188">
        <v>6020800</v>
      </c>
      <c r="C188" s="243">
        <v>2.1E-7</v>
      </c>
      <c r="D188" s="243">
        <v>1.1000000000000001E-7</v>
      </c>
    </row>
    <row r="189" spans="1:4">
      <c r="A189">
        <v>6020700</v>
      </c>
      <c r="B189">
        <v>6020700</v>
      </c>
      <c r="C189">
        <v>1</v>
      </c>
      <c r="D18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workbookViewId="0">
      <selection activeCell="E22" sqref="E22"/>
    </sheetView>
  </sheetViews>
  <sheetFormatPr defaultRowHeight="1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c r="A1" s="10"/>
      <c r="B1" s="11" t="s">
        <v>3</v>
      </c>
      <c r="C1" s="486" t="s">
        <v>0</v>
      </c>
      <c r="D1" s="487"/>
      <c r="E1" s="488" t="s">
        <v>32</v>
      </c>
      <c r="F1" s="489"/>
    </row>
    <row r="2" spans="1:7" ht="30.75" thickBot="1">
      <c r="A2" s="12"/>
      <c r="B2" s="13" t="s">
        <v>2</v>
      </c>
      <c r="C2" s="14" t="s">
        <v>16</v>
      </c>
      <c r="D2" s="15" t="s">
        <v>1</v>
      </c>
      <c r="E2" s="16" t="s">
        <v>16</v>
      </c>
      <c r="F2" s="17" t="s">
        <v>1</v>
      </c>
      <c r="G2" s="18"/>
    </row>
    <row r="3" spans="1:7">
      <c r="A3" s="19" t="s">
        <v>33</v>
      </c>
      <c r="B3" s="20"/>
      <c r="C3" s="21">
        <v>6.25E-2</v>
      </c>
      <c r="D3" s="22">
        <v>6.8900000000000003E-2</v>
      </c>
      <c r="E3" s="23">
        <v>0.13600000000000001</v>
      </c>
      <c r="F3" s="24">
        <v>0.16250000000000001</v>
      </c>
      <c r="G3" s="25"/>
    </row>
    <row r="4" spans="1:7" ht="17.25">
      <c r="A4" s="26" t="s">
        <v>34</v>
      </c>
      <c r="B4" s="27" t="s">
        <v>35</v>
      </c>
      <c r="C4" s="28"/>
      <c r="D4" s="29"/>
      <c r="E4" s="30"/>
      <c r="F4" s="31"/>
      <c r="G4" s="32"/>
    </row>
    <row r="5" spans="1:7" ht="15.75">
      <c r="A5" s="26" t="s">
        <v>36</v>
      </c>
      <c r="B5" s="33"/>
      <c r="C5" s="34">
        <f>C3*1.5</f>
        <v>9.375E-2</v>
      </c>
      <c r="D5" s="35">
        <f>D3*1.5</f>
        <v>0.10335</v>
      </c>
      <c r="E5" s="36"/>
      <c r="F5" s="37"/>
      <c r="G5" s="38"/>
    </row>
    <row r="6" spans="1:7" ht="16.5" thickBot="1">
      <c r="A6" s="39" t="s">
        <v>37</v>
      </c>
      <c r="B6" s="40"/>
      <c r="C6" s="41"/>
      <c r="D6" s="42"/>
      <c r="E6" s="43">
        <f>E3*1.5</f>
        <v>0.20400000000000001</v>
      </c>
      <c r="F6" s="44">
        <f>F3*0.5</f>
        <v>8.1250000000000003E-2</v>
      </c>
      <c r="G6" s="25"/>
    </row>
    <row r="7" spans="1:7">
      <c r="C7" s="25"/>
      <c r="D7" s="25"/>
      <c r="E7" s="25"/>
      <c r="F7" s="25"/>
    </row>
    <row r="8" spans="1:7">
      <c r="A8" s="1" t="s">
        <v>15</v>
      </c>
    </row>
    <row r="10" spans="1:7">
      <c r="A10" s="181" t="s">
        <v>355</v>
      </c>
    </row>
    <row r="11" spans="1:7">
      <c r="A11" s="193" t="s">
        <v>356</v>
      </c>
    </row>
    <row r="12" spans="1:7">
      <c r="A12" s="193" t="s">
        <v>357</v>
      </c>
    </row>
    <row r="13" spans="1:7">
      <c r="A13" s="194" t="s">
        <v>358</v>
      </c>
    </row>
    <row r="14" spans="1:7">
      <c r="A14" s="193" t="s">
        <v>359</v>
      </c>
    </row>
    <row r="16" spans="1:7" ht="15.75" thickBot="1">
      <c r="A16" s="244" t="s">
        <v>591</v>
      </c>
      <c r="B16" s="245"/>
      <c r="C16" s="245"/>
      <c r="D16" s="245"/>
      <c r="E16" s="245"/>
      <c r="F16" s="245"/>
    </row>
    <row r="17" spans="1:6" ht="15.75">
      <c r="A17" s="10"/>
      <c r="B17" s="11" t="s">
        <v>3</v>
      </c>
      <c r="C17" s="486" t="s">
        <v>0</v>
      </c>
      <c r="D17" s="487"/>
      <c r="E17" s="488" t="s">
        <v>32</v>
      </c>
      <c r="F17" s="489"/>
    </row>
    <row r="18" spans="1:6" ht="30.75" thickBot="1">
      <c r="A18" s="12"/>
      <c r="B18" s="13" t="s">
        <v>2</v>
      </c>
      <c r="C18" s="14" t="s">
        <v>16</v>
      </c>
      <c r="D18" s="15" t="s">
        <v>1</v>
      </c>
      <c r="E18" s="16" t="s">
        <v>16</v>
      </c>
      <c r="F18" s="17" t="s">
        <v>1</v>
      </c>
    </row>
    <row r="19" spans="1:6">
      <c r="A19" s="19" t="s">
        <v>33</v>
      </c>
      <c r="B19" s="20"/>
      <c r="C19" s="21">
        <v>5.7000000000000002E-2</v>
      </c>
      <c r="D19" s="22">
        <v>6.1699999999999998E-2</v>
      </c>
      <c r="E19" s="23">
        <v>8.4000000000000005E-2</v>
      </c>
      <c r="F19" s="24">
        <v>0.10199999999999999</v>
      </c>
    </row>
    <row r="20" spans="1:6" ht="17.25">
      <c r="A20" s="26" t="s">
        <v>34</v>
      </c>
      <c r="B20" s="27" t="s">
        <v>35</v>
      </c>
      <c r="C20" s="28"/>
      <c r="D20" s="29"/>
      <c r="E20" s="30"/>
      <c r="F20" s="31"/>
    </row>
    <row r="21" spans="1:6" ht="15.75">
      <c r="A21" s="26" t="s">
        <v>36</v>
      </c>
      <c r="B21" s="33"/>
      <c r="C21" s="34">
        <f>C19*1.5</f>
        <v>8.5500000000000007E-2</v>
      </c>
      <c r="D21" s="35">
        <f>D19*1.5</f>
        <v>9.2549999999999993E-2</v>
      </c>
      <c r="E21" s="36"/>
      <c r="F21" s="37"/>
    </row>
    <row r="22" spans="1:6" ht="16.5" thickBot="1">
      <c r="A22" s="39" t="s">
        <v>37</v>
      </c>
      <c r="B22" s="40"/>
      <c r="C22" s="41"/>
      <c r="D22" s="42"/>
      <c r="E22" s="43">
        <f>E19*1.5</f>
        <v>0.126</v>
      </c>
      <c r="F22" s="44">
        <f>F19*0.5</f>
        <v>5.0999999999999997E-2</v>
      </c>
    </row>
  </sheetData>
  <mergeCells count="4">
    <mergeCell ref="C1:D1"/>
    <mergeCell ref="E1:F1"/>
    <mergeCell ref="C17:D17"/>
    <mergeCell ref="E17:F17"/>
  </mergeCells>
  <hyperlinks>
    <hyperlink ref="A13" r:id="rId1" display="“T9” updates this method to calculate floors using total raw count sums to arrive at CMA thresholds. This method matches that used by Statistics Canada. " xr:uid="{F93CD2CD-CF11-432D-A29F-CFDC3EC67476}"/>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5"/>
  <sheetViews>
    <sheetView topLeftCell="A2" zoomScale="90" zoomScaleNormal="90" workbookViewId="0">
      <selection activeCell="A2" sqref="A2:B24"/>
    </sheetView>
  </sheetViews>
  <sheetFormatPr defaultRowHeight="15"/>
  <cols>
    <col min="1" max="1" width="12.7109375" customWidth="1"/>
    <col min="2" max="13" width="10.7109375" customWidth="1"/>
    <col min="14" max="14" width="11" customWidth="1"/>
    <col min="15" max="21" width="9.140625" customWidth="1"/>
    <col min="22" max="22" width="9.28515625" customWidth="1"/>
  </cols>
  <sheetData>
    <row r="1" spans="1:23" ht="131.25" customHeight="1" thickBot="1">
      <c r="B1" s="492" t="s">
        <v>121</v>
      </c>
      <c r="C1" s="493"/>
      <c r="D1" s="490" t="s">
        <v>120</v>
      </c>
      <c r="E1" s="491"/>
      <c r="F1" s="289"/>
      <c r="G1" s="289"/>
      <c r="H1" s="377"/>
      <c r="I1" s="50"/>
      <c r="J1" s="50"/>
      <c r="K1" s="50"/>
      <c r="L1" s="50"/>
      <c r="M1" s="50"/>
      <c r="N1" s="383" t="s">
        <v>633</v>
      </c>
      <c r="P1" s="494" t="s">
        <v>360</v>
      </c>
      <c r="Q1" s="495"/>
      <c r="R1" s="495"/>
      <c r="S1" s="495"/>
      <c r="T1" s="495"/>
      <c r="U1" s="495"/>
      <c r="V1" s="495"/>
      <c r="W1" s="496"/>
    </row>
    <row r="2" spans="1:23" ht="77.25" thickBot="1">
      <c r="A2" s="166" t="s">
        <v>41</v>
      </c>
      <c r="B2" s="111" t="s">
        <v>38</v>
      </c>
      <c r="C2" s="112" t="s">
        <v>39</v>
      </c>
      <c r="D2" s="111" t="s">
        <v>634</v>
      </c>
      <c r="E2" s="112" t="s">
        <v>635</v>
      </c>
      <c r="F2" s="282" t="s">
        <v>366</v>
      </c>
      <c r="G2" s="112" t="s">
        <v>594</v>
      </c>
      <c r="H2" s="111" t="s">
        <v>636</v>
      </c>
      <c r="I2" s="112" t="s">
        <v>637</v>
      </c>
      <c r="J2" s="290" t="s">
        <v>638</v>
      </c>
      <c r="K2" s="290" t="s">
        <v>639</v>
      </c>
      <c r="L2" s="113" t="s">
        <v>640</v>
      </c>
      <c r="M2" s="113" t="s">
        <v>641</v>
      </c>
      <c r="N2" s="282" t="s">
        <v>642</v>
      </c>
      <c r="O2" s="394"/>
      <c r="P2" s="497"/>
      <c r="Q2" s="498"/>
      <c r="R2" s="498"/>
      <c r="S2" s="498"/>
      <c r="T2" s="498"/>
      <c r="U2" s="498"/>
      <c r="V2" s="498"/>
      <c r="W2" s="499"/>
    </row>
    <row r="3" spans="1:23">
      <c r="A3" s="114" t="s">
        <v>5</v>
      </c>
      <c r="B3" s="152">
        <v>110557</v>
      </c>
      <c r="C3" s="115">
        <f>B3/B8</f>
        <v>0.15915094170192107</v>
      </c>
      <c r="D3" s="152">
        <v>115092</v>
      </c>
      <c r="E3" s="116">
        <f>D3/D8</f>
        <v>0.1478402392326674</v>
      </c>
      <c r="F3" s="305">
        <v>117506</v>
      </c>
      <c r="G3" s="283">
        <f>F3/F8</f>
        <v>0.14078003733176148</v>
      </c>
      <c r="H3" s="117">
        <f t="shared" ref="H3:H8" si="0">D3-B3</f>
        <v>4535</v>
      </c>
      <c r="I3" s="116">
        <f t="shared" ref="I3:I8" si="1">H3/B3</f>
        <v>4.1019564568503128E-2</v>
      </c>
      <c r="J3" s="296">
        <f t="shared" ref="J3:J8" si="2">F3-D3</f>
        <v>2414</v>
      </c>
      <c r="K3" s="291">
        <f>J3/D3</f>
        <v>2.0974524728043651E-2</v>
      </c>
      <c r="L3" s="118">
        <f>H3/H8</f>
        <v>5.4103117805275186E-2</v>
      </c>
      <c r="M3" s="341">
        <f>J3/$J$8</f>
        <v>4.2962145615689902E-2</v>
      </c>
      <c r="N3" s="378">
        <f>2414/50242</f>
        <v>4.8047450340352696E-2</v>
      </c>
      <c r="P3" s="500"/>
      <c r="Q3" s="501"/>
      <c r="R3" s="501"/>
      <c r="S3" s="501"/>
      <c r="T3" s="501"/>
      <c r="U3" s="501"/>
      <c r="V3" s="501"/>
      <c r="W3" s="502"/>
    </row>
    <row r="4" spans="1:23">
      <c r="A4" s="119" t="s">
        <v>6</v>
      </c>
      <c r="B4" s="153">
        <v>66919</v>
      </c>
      <c r="C4" s="120">
        <f>B4/B8</f>
        <v>9.6332406521078329E-2</v>
      </c>
      <c r="D4" s="153">
        <v>70018</v>
      </c>
      <c r="E4" s="121">
        <f>D4/D8</f>
        <v>8.9940898329969987E-2</v>
      </c>
      <c r="F4" s="306">
        <v>72684</v>
      </c>
      <c r="G4" s="284">
        <f>F4/F8</f>
        <v>8.7080287248495827E-2</v>
      </c>
      <c r="H4" s="122">
        <f>D4-B4</f>
        <v>3099</v>
      </c>
      <c r="I4" s="121">
        <f>H4/B4</f>
        <v>4.6309717718435721E-2</v>
      </c>
      <c r="J4" s="297">
        <f t="shared" si="2"/>
        <v>2666</v>
      </c>
      <c r="K4" s="292">
        <f>J4/D4</f>
        <v>3.8075923333999825E-2</v>
      </c>
      <c r="L4" s="123">
        <f>H4/H8</f>
        <v>3.6971458010705137E-2</v>
      </c>
      <c r="M4" s="356">
        <f t="shared" ref="M4:M7" si="3">J4/$J$8</f>
        <v>4.7447009201089178E-2</v>
      </c>
      <c r="N4" s="393">
        <f>2666/50242</f>
        <v>5.3063174236694398E-2</v>
      </c>
    </row>
    <row r="5" spans="1:23">
      <c r="A5" s="124" t="s">
        <v>7</v>
      </c>
      <c r="B5" s="154">
        <v>462287.582973312</v>
      </c>
      <c r="C5" s="125">
        <f>B5/B8</f>
        <v>0.6654802877005308</v>
      </c>
      <c r="D5" s="154">
        <v>526836</v>
      </c>
      <c r="E5" s="126">
        <f>D5/D8</f>
        <v>0.67674173944654326</v>
      </c>
      <c r="F5" s="307">
        <v>572327</v>
      </c>
      <c r="G5" s="285">
        <f>F5/F8</f>
        <v>0.68568597710733958</v>
      </c>
      <c r="H5" s="127">
        <f t="shared" si="0"/>
        <v>64548.417026687996</v>
      </c>
      <c r="I5" s="126">
        <f t="shared" si="1"/>
        <v>0.13962827340403472</v>
      </c>
      <c r="J5" s="298">
        <f>F5-D5</f>
        <v>45491</v>
      </c>
      <c r="K5" s="293">
        <f>J5/D5</f>
        <v>8.6347554077549751E-2</v>
      </c>
      <c r="L5" s="128">
        <f>H5/H8</f>
        <v>0.77007069692148433</v>
      </c>
      <c r="M5" s="357">
        <f t="shared" si="3"/>
        <v>0.80960686255316872</v>
      </c>
      <c r="N5" s="379">
        <f>39544/50242</f>
        <v>0.7870705784005414</v>
      </c>
    </row>
    <row r="6" spans="1:23">
      <c r="A6" s="129" t="s">
        <v>3</v>
      </c>
      <c r="B6" s="155">
        <v>54673</v>
      </c>
      <c r="C6" s="130">
        <f>B6/B8</f>
        <v>7.8703830925849386E-2</v>
      </c>
      <c r="D6" s="155">
        <v>66315</v>
      </c>
      <c r="E6" s="131">
        <f>D6/D8</f>
        <v>8.5184247946984482E-2</v>
      </c>
      <c r="F6" s="308">
        <v>71923</v>
      </c>
      <c r="G6" s="286">
        <f>F6/F8</f>
        <v>8.6168558414142934E-2</v>
      </c>
      <c r="H6" s="132">
        <f t="shared" si="0"/>
        <v>11642</v>
      </c>
      <c r="I6" s="131">
        <f t="shared" si="1"/>
        <v>0.2129387449015053</v>
      </c>
      <c r="J6" s="299">
        <f t="shared" si="2"/>
        <v>5608</v>
      </c>
      <c r="K6" s="302">
        <f t="shared" ref="K6:K7" si="4">J6/D6</f>
        <v>8.4566086104199648E-2</v>
      </c>
      <c r="L6" s="133">
        <f>H6/H8</f>
        <v>0.13889051763815077</v>
      </c>
      <c r="M6" s="358">
        <f t="shared" si="3"/>
        <v>9.980601185285376E-2</v>
      </c>
      <c r="N6" s="392">
        <f>5608/50242</f>
        <v>0.11161976035985828</v>
      </c>
    </row>
    <row r="7" spans="1:23" ht="15.75" thickBot="1">
      <c r="A7" s="142" t="s">
        <v>45</v>
      </c>
      <c r="B7" s="156">
        <v>231</v>
      </c>
      <c r="C7" s="143">
        <f>B7/B8</f>
        <v>3.3253315062043803E-4</v>
      </c>
      <c r="D7" s="156">
        <v>228</v>
      </c>
      <c r="E7" s="144">
        <f>D7/D8</f>
        <v>2.9287504383491612E-4</v>
      </c>
      <c r="F7" s="309">
        <v>238</v>
      </c>
      <c r="G7" s="287">
        <f>F7/F8</f>
        <v>2.8513989826016737E-4</v>
      </c>
      <c r="H7" s="145">
        <f>D7-B7</f>
        <v>-3</v>
      </c>
      <c r="I7" s="144">
        <f>H7/B7</f>
        <v>-1.2987012987012988E-2</v>
      </c>
      <c r="J7" s="300">
        <f t="shared" si="2"/>
        <v>10</v>
      </c>
      <c r="K7" s="303">
        <f t="shared" si="4"/>
        <v>4.3859649122807015E-2</v>
      </c>
      <c r="L7" s="146">
        <f>H7/H8</f>
        <v>-3.5790375615397036E-5</v>
      </c>
      <c r="M7" s="359">
        <f t="shared" si="3"/>
        <v>1.7797077719838402E-4</v>
      </c>
      <c r="N7" s="380">
        <f>10/50242</f>
        <v>1.9903666255324231E-4</v>
      </c>
    </row>
    <row r="8" spans="1:23" ht="14.25" customHeight="1" thickBot="1">
      <c r="A8" s="134" t="s">
        <v>8</v>
      </c>
      <c r="B8" s="157">
        <f>SUM(B3:B7)</f>
        <v>694667.582973312</v>
      </c>
      <c r="C8" s="135"/>
      <c r="D8" s="157">
        <f>SUM(D3:D7)</f>
        <v>778489</v>
      </c>
      <c r="E8" s="136"/>
      <c r="F8" s="310">
        <f>SUM(F3:F7)</f>
        <v>834678</v>
      </c>
      <c r="G8" s="288"/>
      <c r="H8" s="137">
        <f t="shared" si="0"/>
        <v>83821.417026687996</v>
      </c>
      <c r="I8" s="138">
        <f t="shared" si="1"/>
        <v>0.12066406880239909</v>
      </c>
      <c r="J8" s="301">
        <f t="shared" si="2"/>
        <v>56189</v>
      </c>
      <c r="K8" s="295">
        <f>J8/D8</f>
        <v>7.217699928964956E-2</v>
      </c>
      <c r="L8" s="139"/>
      <c r="M8" s="360"/>
      <c r="N8" s="374"/>
    </row>
    <row r="9" spans="1:23" ht="15.75" thickBot="1">
      <c r="A9" s="159"/>
      <c r="B9" s="160"/>
      <c r="C9" s="161"/>
      <c r="D9" s="160"/>
      <c r="E9" s="162"/>
      <c r="F9" s="311"/>
      <c r="G9" s="162"/>
      <c r="H9" s="163"/>
      <c r="I9" s="164"/>
      <c r="J9" s="164"/>
      <c r="K9" s="164"/>
      <c r="L9" s="165"/>
      <c r="M9" s="373"/>
      <c r="N9" s="375"/>
      <c r="O9" s="394"/>
    </row>
    <row r="10" spans="1:23" ht="77.25" thickBot="1">
      <c r="A10" s="166" t="s">
        <v>41</v>
      </c>
      <c r="B10" s="111" t="s">
        <v>87</v>
      </c>
      <c r="C10" s="112" t="s">
        <v>88</v>
      </c>
      <c r="D10" s="111" t="s">
        <v>643</v>
      </c>
      <c r="E10" s="112" t="s">
        <v>644</v>
      </c>
      <c r="F10" s="312" t="s">
        <v>371</v>
      </c>
      <c r="G10" s="282" t="s">
        <v>595</v>
      </c>
      <c r="H10" s="111" t="s">
        <v>645</v>
      </c>
      <c r="I10" s="112" t="s">
        <v>646</v>
      </c>
      <c r="J10" s="290" t="s">
        <v>647</v>
      </c>
      <c r="K10" s="290" t="s">
        <v>648</v>
      </c>
      <c r="L10" s="113" t="s">
        <v>649</v>
      </c>
      <c r="M10" s="361" t="s">
        <v>650</v>
      </c>
      <c r="N10" s="361" t="s">
        <v>651</v>
      </c>
      <c r="O10" s="394"/>
    </row>
    <row r="11" spans="1:23">
      <c r="A11" s="114" t="s">
        <v>5</v>
      </c>
      <c r="B11" s="152">
        <v>56490</v>
      </c>
      <c r="C11" s="115">
        <f>B11/B16</f>
        <v>0.19352328287106094</v>
      </c>
      <c r="D11" s="152">
        <v>59507</v>
      </c>
      <c r="E11" s="116">
        <f>D11/D16</f>
        <v>0.18510096925507957</v>
      </c>
      <c r="F11" s="313">
        <v>62940</v>
      </c>
      <c r="G11" s="283">
        <f>F11/$F$16</f>
        <v>0.18130804507639481</v>
      </c>
      <c r="H11" s="117">
        <f t="shared" ref="H11:H16" si="5">D11-B11</f>
        <v>3017</v>
      </c>
      <c r="I11" s="116">
        <f t="shared" ref="I11:I16" si="6">H11/B11</f>
        <v>5.3407682775712513E-2</v>
      </c>
      <c r="J11" s="314">
        <f>F11-D11</f>
        <v>3433</v>
      </c>
      <c r="K11" s="291">
        <f>J11/D11</f>
        <v>5.7690691851378831E-2</v>
      </c>
      <c r="L11" s="118">
        <f>H11/H16</f>
        <v>0.10199066477896572</v>
      </c>
      <c r="M11" s="355">
        <f>J11/$J$16</f>
        <v>0.13378799688230708</v>
      </c>
      <c r="N11" s="391">
        <f>3433/23650</f>
        <v>0.1451585623678647</v>
      </c>
    </row>
    <row r="12" spans="1:23">
      <c r="A12" s="119" t="s">
        <v>6</v>
      </c>
      <c r="B12" s="153">
        <v>31043</v>
      </c>
      <c r="C12" s="120">
        <f>B12/B16</f>
        <v>0.10634702195373243</v>
      </c>
      <c r="D12" s="153">
        <v>31341</v>
      </c>
      <c r="E12" s="121">
        <f>D12/D16</f>
        <v>9.7488521979320897E-2</v>
      </c>
      <c r="F12" s="306">
        <v>32269</v>
      </c>
      <c r="G12" s="328">
        <f t="shared" ref="G12:G15" si="7">F12/$F$16</f>
        <v>9.2955661051321636E-2</v>
      </c>
      <c r="H12" s="122">
        <f>D12-B12</f>
        <v>298</v>
      </c>
      <c r="I12" s="121">
        <f>H12/B12</f>
        <v>9.5995876687175845E-3</v>
      </c>
      <c r="J12" s="329">
        <f t="shared" ref="J12:J16" si="8">F12-D12</f>
        <v>928</v>
      </c>
      <c r="K12" s="330">
        <f t="shared" ref="K12:K16" si="9">J12/D12</f>
        <v>2.9609776331323188E-2</v>
      </c>
      <c r="L12" s="123">
        <f>H12/H16</f>
        <v>1.0073986776311496E-2</v>
      </c>
      <c r="M12" s="362">
        <f t="shared" ref="M12:M15" si="10">J12/$J$16</f>
        <v>3.6165237724084177E-2</v>
      </c>
      <c r="N12" s="390">
        <f>928/23650</f>
        <v>3.9238900634249473E-2</v>
      </c>
    </row>
    <row r="13" spans="1:23">
      <c r="A13" s="124" t="s">
        <v>7</v>
      </c>
      <c r="B13" s="154">
        <v>184148.861309136</v>
      </c>
      <c r="C13" s="125">
        <f>B13/B16</f>
        <v>0.6308566503365497</v>
      </c>
      <c r="D13" s="154">
        <v>205744</v>
      </c>
      <c r="E13" s="126">
        <f>D13/D16</f>
        <v>0.63998208308967164</v>
      </c>
      <c r="F13" s="307">
        <v>224793</v>
      </c>
      <c r="G13" s="325">
        <f t="shared" si="7"/>
        <v>0.64754972000092181</v>
      </c>
      <c r="H13" s="127">
        <f t="shared" si="5"/>
        <v>21595.138690863998</v>
      </c>
      <c r="I13" s="126">
        <f t="shared" si="6"/>
        <v>0.11727000936819053</v>
      </c>
      <c r="J13" s="326">
        <f t="shared" si="8"/>
        <v>19049</v>
      </c>
      <c r="K13" s="327">
        <f t="shared" si="9"/>
        <v>9.2585932032039811E-2</v>
      </c>
      <c r="L13" s="128">
        <f>H13/H16</f>
        <v>0.73003067652475395</v>
      </c>
      <c r="M13" s="363">
        <f t="shared" si="10"/>
        <v>0.74236165237724083</v>
      </c>
      <c r="N13" s="382">
        <f>17039/23650</f>
        <v>0.72046511627906973</v>
      </c>
    </row>
    <row r="14" spans="1:23" ht="14.25" customHeight="1">
      <c r="A14" s="129" t="s">
        <v>3</v>
      </c>
      <c r="B14" s="155">
        <v>20109</v>
      </c>
      <c r="C14" s="130">
        <f>B14/B16</f>
        <v>6.8889355554154083E-2</v>
      </c>
      <c r="D14" s="155">
        <v>24782</v>
      </c>
      <c r="E14" s="131">
        <f>D14/D16</f>
        <v>7.7086262457851717E-2</v>
      </c>
      <c r="F14" s="308">
        <v>27038</v>
      </c>
      <c r="G14" s="321">
        <f t="shared" si="7"/>
        <v>7.7886986380291748E-2</v>
      </c>
      <c r="H14" s="322">
        <f t="shared" si="5"/>
        <v>4673</v>
      </c>
      <c r="I14" s="323">
        <f t="shared" si="6"/>
        <v>0.23238350987120196</v>
      </c>
      <c r="J14" s="318">
        <f t="shared" si="8"/>
        <v>2256</v>
      </c>
      <c r="K14" s="319">
        <f t="shared" si="9"/>
        <v>9.1033814865628282E-2</v>
      </c>
      <c r="L14" s="304">
        <f>H14/H16</f>
        <v>0.15797228256947524</v>
      </c>
      <c r="M14" s="364">
        <f t="shared" si="10"/>
        <v>8.791893998441154E-2</v>
      </c>
      <c r="N14" s="386">
        <f>2256/23650</f>
        <v>9.5391120507399577E-2</v>
      </c>
    </row>
    <row r="15" spans="1:23" ht="15.75" thickBot="1">
      <c r="A15" s="142" t="s">
        <v>45</v>
      </c>
      <c r="B15" s="156">
        <v>112</v>
      </c>
      <c r="C15" s="143">
        <f>B15/B16</f>
        <v>3.8368928450272302E-4</v>
      </c>
      <c r="D15" s="156">
        <v>110</v>
      </c>
      <c r="E15" s="144">
        <f>D15/D16</f>
        <v>3.4216321807617174E-4</v>
      </c>
      <c r="F15" s="309">
        <v>104</v>
      </c>
      <c r="G15" s="324">
        <f t="shared" si="7"/>
        <v>2.9958749106998825E-4</v>
      </c>
      <c r="H15" s="145">
        <f>D15-B15</f>
        <v>-2</v>
      </c>
      <c r="I15" s="144">
        <f>H15/B15</f>
        <v>-1.7857142857142856E-2</v>
      </c>
      <c r="J15" s="331">
        <f t="shared" si="8"/>
        <v>-6</v>
      </c>
      <c r="K15" s="294">
        <f t="shared" si="9"/>
        <v>-5.4545454545454543E-2</v>
      </c>
      <c r="L15" s="146">
        <f>H15/H16</f>
        <v>-6.7610649505446291E-5</v>
      </c>
      <c r="M15" s="365">
        <f t="shared" si="10"/>
        <v>-2.338269680436477E-4</v>
      </c>
      <c r="N15" s="389">
        <f>-6/23650</f>
        <v>-2.536997885835095E-4</v>
      </c>
    </row>
    <row r="16" spans="1:23" ht="15.75" thickBot="1">
      <c r="A16" s="134" t="s">
        <v>8</v>
      </c>
      <c r="B16" s="157">
        <f>SUM(B11:B15)</f>
        <v>291902.86130913603</v>
      </c>
      <c r="C16" s="135"/>
      <c r="D16" s="157">
        <f>SUM(D11:D15)</f>
        <v>321484</v>
      </c>
      <c r="E16" s="136"/>
      <c r="F16" s="310">
        <f>SUM(F11:F15)</f>
        <v>347144</v>
      </c>
      <c r="G16" s="315"/>
      <c r="H16" s="316">
        <f t="shared" si="5"/>
        <v>29581.138690863969</v>
      </c>
      <c r="I16" s="317">
        <f t="shared" si="6"/>
        <v>0.10133898159886977</v>
      </c>
      <c r="J16" s="332">
        <f t="shared" si="8"/>
        <v>25660</v>
      </c>
      <c r="K16" s="333">
        <f t="shared" si="9"/>
        <v>7.9817347053041526E-2</v>
      </c>
      <c r="L16" s="320"/>
      <c r="M16" s="366"/>
      <c r="N16" s="381"/>
    </row>
    <row r="17" spans="1:15" ht="15.75" thickBot="1">
      <c r="A17" s="159"/>
      <c r="B17" s="160"/>
      <c r="C17" s="161"/>
      <c r="D17" s="160"/>
      <c r="E17" s="162"/>
      <c r="F17" s="311"/>
      <c r="G17" s="162"/>
      <c r="H17" s="163"/>
      <c r="I17" s="164"/>
      <c r="J17" s="164"/>
      <c r="K17" s="164"/>
      <c r="L17" s="165"/>
      <c r="M17" s="367"/>
      <c r="N17" s="376"/>
    </row>
    <row r="18" spans="1:15" ht="90" thickBot="1">
      <c r="A18" s="166" t="s">
        <v>41</v>
      </c>
      <c r="B18" s="111" t="s">
        <v>90</v>
      </c>
      <c r="C18" s="112" t="s">
        <v>91</v>
      </c>
      <c r="D18" s="111" t="s">
        <v>652</v>
      </c>
      <c r="E18" s="112" t="s">
        <v>653</v>
      </c>
      <c r="F18" s="312" t="s">
        <v>375</v>
      </c>
      <c r="G18" s="282" t="s">
        <v>596</v>
      </c>
      <c r="H18" s="111" t="s">
        <v>654</v>
      </c>
      <c r="I18" s="112" t="s">
        <v>655</v>
      </c>
      <c r="J18" s="290" t="s">
        <v>656</v>
      </c>
      <c r="K18" s="290" t="s">
        <v>657</v>
      </c>
      <c r="L18" s="113" t="s">
        <v>658</v>
      </c>
      <c r="M18" s="368" t="s">
        <v>659</v>
      </c>
      <c r="N18" s="368" t="s">
        <v>660</v>
      </c>
      <c r="O18" s="394"/>
    </row>
    <row r="19" spans="1:15">
      <c r="A19" s="114" t="s">
        <v>5</v>
      </c>
      <c r="B19" s="152">
        <v>53233</v>
      </c>
      <c r="C19" s="115">
        <f>B19/B24</f>
        <v>0.18882852023224653</v>
      </c>
      <c r="D19" s="152">
        <v>54375</v>
      </c>
      <c r="E19" s="116">
        <f>D19/D24</f>
        <v>0.17737726308921872</v>
      </c>
      <c r="F19" s="313">
        <v>56732</v>
      </c>
      <c r="G19" s="283">
        <f>F19/$F$24</f>
        <v>0.17174548779084903</v>
      </c>
      <c r="H19" s="117">
        <f t="shared" ref="H19:H24" si="11">D19-B19</f>
        <v>1142</v>
      </c>
      <c r="I19" s="116">
        <f t="shared" ref="I19:I24" si="12">H19/B19</f>
        <v>2.1452858189468939E-2</v>
      </c>
      <c r="J19" s="314">
        <f>F19-D19</f>
        <v>2357</v>
      </c>
      <c r="K19" s="291">
        <f>J19/D19</f>
        <v>4.3347126436781611E-2</v>
      </c>
      <c r="L19" s="341">
        <f>H19/H24</f>
        <v>4.6350907867503767E-2</v>
      </c>
      <c r="M19" s="369">
        <f>J19/$J$24</f>
        <v>9.9133580080753694E-2</v>
      </c>
      <c r="N19" s="384">
        <f>2357/21805</f>
        <v>0.108094473744554</v>
      </c>
    </row>
    <row r="20" spans="1:15">
      <c r="A20" s="119" t="s">
        <v>6</v>
      </c>
      <c r="B20" s="153">
        <v>29585</v>
      </c>
      <c r="C20" s="120">
        <f>B20/B24</f>
        <v>0.10494414688390685</v>
      </c>
      <c r="D20" s="153">
        <v>28901</v>
      </c>
      <c r="E20" s="121">
        <f>D20/D24</f>
        <v>9.4278258032947315E-2</v>
      </c>
      <c r="F20" s="306">
        <v>29985</v>
      </c>
      <c r="G20" s="328">
        <f t="shared" ref="G20:G23" si="13">F20/$F$24</f>
        <v>9.0773962691401824E-2</v>
      </c>
      <c r="H20" s="122">
        <f>D20-B20</f>
        <v>-684</v>
      </c>
      <c r="I20" s="121">
        <f>H20/B20</f>
        <v>-2.3119824235254351E-2</v>
      </c>
      <c r="J20" s="329">
        <f t="shared" ref="J20:J24" si="14">F20-D20</f>
        <v>1084</v>
      </c>
      <c r="K20" s="330">
        <f t="shared" ref="K20:K24" si="15">J20/D20</f>
        <v>3.7507352686758241E-2</v>
      </c>
      <c r="L20" s="123">
        <f>H20/H24</f>
        <v>-2.7761839738504882E-2</v>
      </c>
      <c r="M20" s="370">
        <f t="shared" ref="M20:M23" si="16">J20/$J$24</f>
        <v>4.5592193808882908E-2</v>
      </c>
      <c r="N20" s="388">
        <f>1084/21805</f>
        <v>4.9713368493464805E-2</v>
      </c>
    </row>
    <row r="21" spans="1:15">
      <c r="A21" s="124" t="s">
        <v>7</v>
      </c>
      <c r="B21" s="154">
        <v>180535.86339080002</v>
      </c>
      <c r="C21" s="125">
        <f>B21/B24</f>
        <v>0.64039824794649514</v>
      </c>
      <c r="D21" s="154">
        <v>200124</v>
      </c>
      <c r="E21" s="126">
        <f>D21/D24</f>
        <v>0.65282661882237802</v>
      </c>
      <c r="F21" s="307">
        <v>218201</v>
      </c>
      <c r="G21" s="325">
        <f t="shared" si="13"/>
        <v>0.66056259573875509</v>
      </c>
      <c r="H21" s="127">
        <f t="shared" si="11"/>
        <v>19588.136609199981</v>
      </c>
      <c r="I21" s="126">
        <f t="shared" si="12"/>
        <v>0.10849997469366067</v>
      </c>
      <c r="J21" s="326">
        <f t="shared" si="14"/>
        <v>18077</v>
      </c>
      <c r="K21" s="327">
        <f t="shared" si="15"/>
        <v>9.0328996022466065E-2</v>
      </c>
      <c r="L21" s="128">
        <f>H21/H24</f>
        <v>0.79503320076103845</v>
      </c>
      <c r="M21" s="371">
        <f t="shared" si="16"/>
        <v>0.76030450874831768</v>
      </c>
      <c r="N21" s="387">
        <f>16106/21805</f>
        <v>0.73863792708094478</v>
      </c>
    </row>
    <row r="22" spans="1:15">
      <c r="A22" s="129" t="s">
        <v>3</v>
      </c>
      <c r="B22" s="155">
        <v>18467</v>
      </c>
      <c r="C22" s="130">
        <f>B22/B24</f>
        <v>6.550628901487604E-2</v>
      </c>
      <c r="D22" s="155">
        <v>23064</v>
      </c>
      <c r="E22" s="131">
        <f>D22/D24</f>
        <v>7.5237318545098672E-2</v>
      </c>
      <c r="F22" s="308">
        <v>25313</v>
      </c>
      <c r="G22" s="321">
        <f t="shared" si="13"/>
        <v>7.6630359099798387E-2</v>
      </c>
      <c r="H22" s="322">
        <f t="shared" si="11"/>
        <v>4597</v>
      </c>
      <c r="I22" s="323">
        <f t="shared" si="12"/>
        <v>0.2489305247197704</v>
      </c>
      <c r="J22" s="318">
        <f t="shared" si="14"/>
        <v>2249</v>
      </c>
      <c r="K22" s="319">
        <f t="shared" si="15"/>
        <v>9.7511272979535213E-2</v>
      </c>
      <c r="L22" s="334">
        <f>H22/H24</f>
        <v>0.18658066853495167</v>
      </c>
      <c r="M22" s="364">
        <f t="shared" si="16"/>
        <v>9.4591184387617766E-2</v>
      </c>
      <c r="N22" s="386">
        <f>2249/21805</f>
        <v>0.10314148131162577</v>
      </c>
    </row>
    <row r="23" spans="1:15" ht="15.75" thickBot="1">
      <c r="A23" s="142" t="s">
        <v>45</v>
      </c>
      <c r="B23" s="156">
        <v>91</v>
      </c>
      <c r="C23" s="143">
        <f>B23/B24</f>
        <v>3.2279592247542755E-4</v>
      </c>
      <c r="D23" s="156">
        <v>86</v>
      </c>
      <c r="E23" s="144">
        <f>D23/D24</f>
        <v>2.8054151035720109E-4</v>
      </c>
      <c r="F23" s="309">
        <v>95</v>
      </c>
      <c r="G23" s="324">
        <f t="shared" si="13"/>
        <v>2.8759467919570365E-4</v>
      </c>
      <c r="H23" s="145">
        <f>D23-B23</f>
        <v>-5</v>
      </c>
      <c r="I23" s="144">
        <f>H23/B23</f>
        <v>-5.4945054945054944E-2</v>
      </c>
      <c r="J23" s="336">
        <f t="shared" si="14"/>
        <v>9</v>
      </c>
      <c r="K23" s="337">
        <f t="shared" si="15"/>
        <v>0.10465116279069768</v>
      </c>
      <c r="L23" s="338">
        <f>H23/H24</f>
        <v>-2.0293742498907078E-4</v>
      </c>
      <c r="M23" s="365">
        <f t="shared" si="16"/>
        <v>3.7853297442799462E-4</v>
      </c>
      <c r="N23" s="385">
        <f>9/21805</f>
        <v>4.127493694106856E-4</v>
      </c>
    </row>
    <row r="24" spans="1:15" ht="15.75" thickBot="1">
      <c r="A24" s="134" t="s">
        <v>8</v>
      </c>
      <c r="B24" s="157">
        <f>SUM(B19:B23)</f>
        <v>281911.86339080002</v>
      </c>
      <c r="C24" s="135"/>
      <c r="D24" s="157">
        <f>SUM(D19:D23)</f>
        <v>306550</v>
      </c>
      <c r="E24" s="136"/>
      <c r="F24" s="335">
        <f>SUM(F19:F23)</f>
        <v>330326</v>
      </c>
      <c r="G24" s="315"/>
      <c r="H24" s="316">
        <f t="shared" si="11"/>
        <v>24638.136609199981</v>
      </c>
      <c r="I24" s="317">
        <f t="shared" si="12"/>
        <v>8.7396593789475938E-2</v>
      </c>
      <c r="J24" s="339">
        <f t="shared" si="14"/>
        <v>23776</v>
      </c>
      <c r="K24" s="340">
        <f t="shared" si="15"/>
        <v>7.7559941282009465E-2</v>
      </c>
      <c r="L24" s="320"/>
      <c r="M24" s="372"/>
      <c r="N24" s="381"/>
    </row>
    <row r="25" spans="1:15">
      <c r="B25" s="158"/>
    </row>
  </sheetData>
  <mergeCells count="3">
    <mergeCell ref="D1:E1"/>
    <mergeCell ref="B1:C1"/>
    <mergeCell ref="P1:W3"/>
  </mergeCells>
  <pageMargins left="0.7" right="0.7" top="0.75" bottom="0.75" header="0.3" footer="0.3"/>
  <pageSetup orientation="portrait" r:id="rId1"/>
  <ignoredErrors>
    <ignoredError sqref="I3:I8 J3:J4 I11:I16 J11:J16 I19:I25 J19:J24 J6:J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vt:lpstr>
      <vt:lpstr>2006 Original</vt:lpstr>
      <vt:lpstr>2016 Original</vt:lpstr>
      <vt:lpstr>2021 Original</vt:lpstr>
      <vt:lpstr>2021 CTDatamaker</vt:lpstr>
      <vt:lpstr>Weights</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Willms;Edited by Chris Willms</dc:creator>
  <cp:lastModifiedBy>Remus</cp:lastModifiedBy>
  <cp:lastPrinted>2018-06-12T02:08:48Z</cp:lastPrinted>
  <dcterms:created xsi:type="dcterms:W3CDTF">2018-05-09T18:33:31Z</dcterms:created>
  <dcterms:modified xsi:type="dcterms:W3CDTF">2023-05-29T04:01:36Z</dcterms:modified>
</cp:coreProperties>
</file>