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C:\Users\Remus\Desktop\School\Canadian Suburbs Project\2021\Datamakers\"/>
    </mc:Choice>
  </mc:AlternateContent>
  <xr:revisionPtr revIDLastSave="0" documentId="13_ncr:1_{742159D8-8ED2-47FE-8ACB-9FF10FF0A8C4}" xr6:coauthVersionLast="47" xr6:coauthVersionMax="47" xr10:uidLastSave="{00000000-0000-0000-0000-000000000000}"/>
  <bookViews>
    <workbookView xWindow="-120" yWindow="-120" windowWidth="29040" windowHeight="15840" activeTab="3" xr2:uid="{D4D824C8-22E4-4FED-A6F7-8D90E5341753}"/>
  </bookViews>
  <sheets>
    <sheet name="INFO" sheetId="1" r:id="rId1"/>
    <sheet name="2016 Original" sheetId="2" r:id="rId2"/>
    <sheet name="2021 Original" sheetId="7" r:id="rId3"/>
    <sheet name="2021 CTDataMaker" sheetId="3" r:id="rId4"/>
    <sheet name="Weights" sheetId="4" r:id="rId5"/>
    <sheet name="Thresholds" sheetId="5" r:id="rId6"/>
    <sheet name="Summary" sheetId="6" r:id="rId7"/>
  </sheets>
  <definedNames>
    <definedName name="_xlnm._FilterDatabase" localSheetId="3" hidden="1">'2021 CTDataMaker'!$A$1:$BV$33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 i="5" l="1"/>
  <c r="E7" i="5"/>
  <c r="D6" i="5"/>
  <c r="C6" i="5"/>
  <c r="F23" i="5"/>
  <c r="E23" i="5"/>
  <c r="D22" i="5"/>
  <c r="C22" i="5"/>
  <c r="BL28" i="3"/>
  <c r="BM28" i="3" s="1"/>
  <c r="BN28" i="3" s="1"/>
  <c r="BH28" i="3"/>
  <c r="BI28" i="3" s="1"/>
  <c r="BD28" i="3"/>
  <c r="BE28" i="3" s="1"/>
  <c r="BF28" i="3" s="1"/>
  <c r="BL27" i="3"/>
  <c r="BM27" i="3" s="1"/>
  <c r="BN27" i="3" s="1"/>
  <c r="BH27" i="3"/>
  <c r="BI27" i="3" s="1"/>
  <c r="BD27" i="3"/>
  <c r="BE27" i="3" s="1"/>
  <c r="BF27" i="3" s="1"/>
  <c r="BL26" i="3"/>
  <c r="BM26" i="3" s="1"/>
  <c r="BN26" i="3" s="1"/>
  <c r="BH26" i="3"/>
  <c r="BI26" i="3" s="1"/>
  <c r="BD26" i="3"/>
  <c r="BE26" i="3" s="1"/>
  <c r="BF26" i="3" s="1"/>
  <c r="BL25" i="3"/>
  <c r="BM25" i="3" s="1"/>
  <c r="BN25" i="3" s="1"/>
  <c r="BH25" i="3"/>
  <c r="BI25" i="3" s="1"/>
  <c r="BD25" i="3"/>
  <c r="BE25" i="3" s="1"/>
  <c r="BF25" i="3" s="1"/>
  <c r="BL24" i="3"/>
  <c r="BM24" i="3" s="1"/>
  <c r="BN24" i="3" s="1"/>
  <c r="BH24" i="3"/>
  <c r="BI24" i="3" s="1"/>
  <c r="BD24" i="3"/>
  <c r="BE24" i="3" s="1"/>
  <c r="BF24" i="3" s="1"/>
  <c r="BL23" i="3"/>
  <c r="BM23" i="3" s="1"/>
  <c r="BN23" i="3" s="1"/>
  <c r="BH23" i="3"/>
  <c r="BI23" i="3" s="1"/>
  <c r="BD23" i="3"/>
  <c r="BE23" i="3" s="1"/>
  <c r="BF23" i="3" s="1"/>
  <c r="BL22" i="3"/>
  <c r="BM22" i="3" s="1"/>
  <c r="BN22" i="3" s="1"/>
  <c r="BH22" i="3"/>
  <c r="BI22" i="3" s="1"/>
  <c r="BD22" i="3"/>
  <c r="BE22" i="3" s="1"/>
  <c r="BF22" i="3" s="1"/>
  <c r="BL21" i="3"/>
  <c r="BM21" i="3" s="1"/>
  <c r="BN21" i="3" s="1"/>
  <c r="BH21" i="3"/>
  <c r="BI21" i="3" s="1"/>
  <c r="BD21" i="3"/>
  <c r="BE21" i="3" s="1"/>
  <c r="BF21" i="3" s="1"/>
  <c r="BL20" i="3"/>
  <c r="BM20" i="3" s="1"/>
  <c r="BN20" i="3" s="1"/>
  <c r="BH20" i="3"/>
  <c r="BI20" i="3" s="1"/>
  <c r="BD20" i="3"/>
  <c r="BE20" i="3" s="1"/>
  <c r="BF20" i="3" s="1"/>
  <c r="BL19" i="3"/>
  <c r="BM19" i="3" s="1"/>
  <c r="BN19" i="3" s="1"/>
  <c r="BH19" i="3"/>
  <c r="BI19" i="3" s="1"/>
  <c r="BD19" i="3"/>
  <c r="BE19" i="3" s="1"/>
  <c r="BF19" i="3" s="1"/>
  <c r="BL18" i="3"/>
  <c r="BM18" i="3" s="1"/>
  <c r="BN18" i="3" s="1"/>
  <c r="BH18" i="3"/>
  <c r="BI18" i="3" s="1"/>
  <c r="BD18" i="3"/>
  <c r="BE18" i="3" s="1"/>
  <c r="BF18" i="3" s="1"/>
  <c r="BL17" i="3"/>
  <c r="BM17" i="3" s="1"/>
  <c r="BN17" i="3" s="1"/>
  <c r="BH17" i="3"/>
  <c r="BI17" i="3" s="1"/>
  <c r="BD17" i="3"/>
  <c r="BE17" i="3" s="1"/>
  <c r="BF17" i="3" s="1"/>
  <c r="BL16" i="3"/>
  <c r="BM16" i="3" s="1"/>
  <c r="BN16" i="3" s="1"/>
  <c r="BH16" i="3"/>
  <c r="BI16" i="3" s="1"/>
  <c r="BD16" i="3"/>
  <c r="BE16" i="3" s="1"/>
  <c r="BF16" i="3" s="1"/>
  <c r="BL15" i="3"/>
  <c r="BM15" i="3" s="1"/>
  <c r="BN15" i="3" s="1"/>
  <c r="BH15" i="3"/>
  <c r="BI15" i="3" s="1"/>
  <c r="BD15" i="3"/>
  <c r="BE15" i="3" s="1"/>
  <c r="BF15" i="3" s="1"/>
  <c r="BL14" i="3"/>
  <c r="BM14" i="3" s="1"/>
  <c r="BN14" i="3" s="1"/>
  <c r="BH14" i="3"/>
  <c r="BI14" i="3" s="1"/>
  <c r="BD14" i="3"/>
  <c r="BE14" i="3" s="1"/>
  <c r="BF14" i="3" s="1"/>
  <c r="BL13" i="3"/>
  <c r="BM13" i="3" s="1"/>
  <c r="BN13" i="3" s="1"/>
  <c r="BH13" i="3"/>
  <c r="BI13" i="3" s="1"/>
  <c r="BD13" i="3"/>
  <c r="BE13" i="3" s="1"/>
  <c r="BF13" i="3" s="1"/>
  <c r="BL12" i="3"/>
  <c r="BM12" i="3" s="1"/>
  <c r="BN12" i="3" s="1"/>
  <c r="BH12" i="3"/>
  <c r="BI12" i="3" s="1"/>
  <c r="BD12" i="3"/>
  <c r="BE12" i="3" s="1"/>
  <c r="BF12" i="3" s="1"/>
  <c r="BL11" i="3"/>
  <c r="BM11" i="3" s="1"/>
  <c r="BN11" i="3" s="1"/>
  <c r="BH11" i="3"/>
  <c r="BI11" i="3" s="1"/>
  <c r="BD11" i="3"/>
  <c r="BE11" i="3" s="1"/>
  <c r="BF11" i="3" s="1"/>
  <c r="BL10" i="3"/>
  <c r="BM10" i="3" s="1"/>
  <c r="BN10" i="3" s="1"/>
  <c r="BH10" i="3"/>
  <c r="BI10" i="3" s="1"/>
  <c r="BD10" i="3"/>
  <c r="BE10" i="3" s="1"/>
  <c r="BF10" i="3" s="1"/>
  <c r="BL9" i="3"/>
  <c r="BM9" i="3" s="1"/>
  <c r="BN9" i="3" s="1"/>
  <c r="BH9" i="3"/>
  <c r="BI9" i="3" s="1"/>
  <c r="BD9" i="3"/>
  <c r="BE9" i="3" s="1"/>
  <c r="BF9" i="3" s="1"/>
  <c r="BL8" i="3"/>
  <c r="BM8" i="3" s="1"/>
  <c r="BN8" i="3" s="1"/>
  <c r="BH8" i="3"/>
  <c r="BI8" i="3" s="1"/>
  <c r="BD8" i="3"/>
  <c r="BE8" i="3" s="1"/>
  <c r="BF8" i="3" s="1"/>
  <c r="BL7" i="3"/>
  <c r="BM7" i="3" s="1"/>
  <c r="BN7" i="3" s="1"/>
  <c r="BH7" i="3"/>
  <c r="BI7" i="3" s="1"/>
  <c r="BD7" i="3"/>
  <c r="BE7" i="3" s="1"/>
  <c r="BF7" i="3" s="1"/>
  <c r="BL6" i="3"/>
  <c r="BM6" i="3" s="1"/>
  <c r="BN6" i="3" s="1"/>
  <c r="BH6" i="3"/>
  <c r="BI6" i="3" s="1"/>
  <c r="BD6" i="3"/>
  <c r="BE6" i="3" s="1"/>
  <c r="BF6" i="3" s="1"/>
  <c r="BL5" i="3"/>
  <c r="BM5" i="3" s="1"/>
  <c r="BN5" i="3" s="1"/>
  <c r="BH5" i="3"/>
  <c r="BI5" i="3" s="1"/>
  <c r="BD5" i="3"/>
  <c r="BE5" i="3" s="1"/>
  <c r="BF5" i="3" s="1"/>
  <c r="BL4" i="3"/>
  <c r="BM4" i="3" s="1"/>
  <c r="BN4" i="3" s="1"/>
  <c r="BH4" i="3"/>
  <c r="BI4" i="3" s="1"/>
  <c r="BD4" i="3"/>
  <c r="BE4" i="3" s="1"/>
  <c r="BF4" i="3" s="1"/>
  <c r="BL3" i="3"/>
  <c r="BM3" i="3" s="1"/>
  <c r="BN3" i="3" s="1"/>
  <c r="BH3" i="3"/>
  <c r="BI3" i="3" s="1"/>
  <c r="BD3" i="3"/>
  <c r="BE3" i="3" s="1"/>
  <c r="BF3" i="3" s="1"/>
  <c r="BL2" i="3"/>
  <c r="BM2" i="3" s="1"/>
  <c r="BN2" i="3" s="1"/>
  <c r="BH2" i="3"/>
  <c r="BI2" i="3" s="1"/>
  <c r="BD2" i="3"/>
  <c r="BE2" i="3" s="1"/>
  <c r="BF2" i="3" s="1"/>
  <c r="D24" i="6"/>
  <c r="B24" i="6"/>
  <c r="C20" i="6" s="1"/>
  <c r="F22" i="6"/>
  <c r="F21" i="6"/>
  <c r="G21" i="6" s="1"/>
  <c r="F20" i="6"/>
  <c r="F19" i="6"/>
  <c r="G19" i="6" s="1"/>
  <c r="D16" i="6"/>
  <c r="E13" i="6" s="1"/>
  <c r="B16" i="6"/>
  <c r="C13" i="6" s="1"/>
  <c r="F14" i="6"/>
  <c r="G14" i="6" s="1"/>
  <c r="F13" i="6"/>
  <c r="G13" i="6" s="1"/>
  <c r="F12" i="6"/>
  <c r="G12" i="6" s="1"/>
  <c r="F11" i="6"/>
  <c r="G11" i="6" s="1"/>
  <c r="D8" i="6"/>
  <c r="E6" i="6" s="1"/>
  <c r="B8" i="6"/>
  <c r="C3" i="6" s="1"/>
  <c r="F6" i="6"/>
  <c r="G6" i="6" s="1"/>
  <c r="F5" i="6"/>
  <c r="G5" i="6" s="1"/>
  <c r="F4" i="6"/>
  <c r="G4" i="6" s="1"/>
  <c r="F3" i="6"/>
  <c r="G3" i="6" s="1"/>
  <c r="F24" i="6" l="1"/>
  <c r="H21" i="6" s="1"/>
  <c r="C4" i="6"/>
  <c r="E4" i="6"/>
  <c r="E5" i="6"/>
  <c r="C5" i="6"/>
  <c r="C6" i="6"/>
  <c r="C22" i="6"/>
  <c r="E3" i="6"/>
  <c r="E22" i="6"/>
  <c r="F16" i="6"/>
  <c r="C12" i="6"/>
  <c r="G20" i="6"/>
  <c r="G22" i="6"/>
  <c r="E12" i="6"/>
  <c r="C14" i="6"/>
  <c r="C19" i="6"/>
  <c r="E14" i="6"/>
  <c r="E19" i="6"/>
  <c r="E20" i="6"/>
  <c r="F8" i="6"/>
  <c r="H4" i="6" s="1"/>
  <c r="C21" i="6"/>
  <c r="E21" i="6"/>
  <c r="C11" i="6"/>
  <c r="E11" i="6"/>
  <c r="G24" i="6" l="1"/>
  <c r="H22" i="6"/>
  <c r="H20" i="6"/>
  <c r="H19" i="6"/>
  <c r="H14" i="6"/>
  <c r="H12" i="6"/>
  <c r="G16" i="6"/>
  <c r="G8" i="6"/>
  <c r="H5" i="6"/>
  <c r="H3" i="6"/>
  <c r="H6" i="6"/>
  <c r="H13" i="6"/>
  <c r="H11" i="6"/>
</calcChain>
</file>

<file path=xl/sharedStrings.xml><?xml version="1.0" encoding="utf-8"?>
<sst xmlns="http://schemas.openxmlformats.org/spreadsheetml/2006/main" count="348" uniqueCount="204">
  <si>
    <t>Overview</t>
  </si>
  <si>
    <t>* Where the metro floor did not exceed the national floor, the national floor was used (based on averages derived from raw data nationally for all CMAs only)</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</si>
  <si>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</si>
  <si>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</si>
  <si>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</si>
  <si>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</si>
  <si>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</si>
  <si>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</si>
  <si>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</si>
  <si>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</si>
  <si>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</si>
  <si>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</si>
  <si>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Sources</t>
  </si>
  <si>
    <t>CTUID</t>
  </si>
  <si>
    <t>Pop 2021</t>
  </si>
  <si>
    <t>Pop 2016</t>
  </si>
  <si>
    <t>Total DU</t>
  </si>
  <si>
    <t>OccuDU</t>
  </si>
  <si>
    <t>PopDenSqKm</t>
  </si>
  <si>
    <t>AreaSqKm</t>
  </si>
  <si>
    <t>TotalCommute</t>
  </si>
  <si>
    <t>Drivers</t>
  </si>
  <si>
    <t>Passengers</t>
  </si>
  <si>
    <t xml:space="preserve">  Public transit</t>
  </si>
  <si>
    <t xml:space="preserve">  Walked</t>
  </si>
  <si>
    <t xml:space="preserve">  Bicycle</t>
  </si>
  <si>
    <t xml:space="preserve">  Other</t>
  </si>
  <si>
    <t>Neighbourhood</t>
  </si>
  <si>
    <t>2021 Census Tract ID</t>
  </si>
  <si>
    <t>2016
Census Tract ID</t>
  </si>
  <si>
    <t>Area (2021) Km</t>
  </si>
  <si>
    <t>Area (2021) Hectares</t>
  </si>
  <si>
    <t>Area (2016)
Square Km</t>
  </si>
  <si>
    <t>Area (2016)
Hectares</t>
  </si>
  <si>
    <t>Weighting ID</t>
  </si>
  <si>
    <t>2016-21 Pop Weighting</t>
  </si>
  <si>
    <t>2021 Population</t>
  </si>
  <si>
    <t>2016
Population</t>
  </si>
  <si>
    <t>2016 Population Adjusted</t>
  </si>
  <si>
    <t>2011
Population</t>
  </si>
  <si>
    <t>Population Growth 2016-21</t>
  </si>
  <si>
    <t>Population Growth % 2016-21</t>
  </si>
  <si>
    <t>Population Density per square Km 2021</t>
  </si>
  <si>
    <t>Population Density per square Km
2016</t>
  </si>
  <si>
    <t>2016-21 Dwelling Unit Weighting</t>
  </si>
  <si>
    <t>2021 Total Dwelling Units</t>
  </si>
  <si>
    <t>2016
Total Dwelling Units</t>
  </si>
  <si>
    <t>2016 Adjusted Total Dwelling Units</t>
  </si>
  <si>
    <t>Total DU Growth 2016-21</t>
  </si>
  <si>
    <t>Total DU Growth % 2016-21</t>
  </si>
  <si>
    <t>2021 Occupied Dwelling Units</t>
  </si>
  <si>
    <t>2016
Occupied Dwelling Units</t>
  </si>
  <si>
    <t>2016 Occupied Dwelling Units Adjusted</t>
  </si>
  <si>
    <t>Occupied DU Growth 2016-21</t>
  </si>
  <si>
    <t>Occupied DU Growth % 2016-21</t>
  </si>
  <si>
    <t>Occupied DU Density per hectare 2021</t>
  </si>
  <si>
    <t>Occupied DU
Density per hectare
2016</t>
  </si>
  <si>
    <t>Total Commuters
2021</t>
  </si>
  <si>
    <t>Auto Drivers</t>
  </si>
  <si>
    <t>Auto Passengers</t>
  </si>
  <si>
    <t>Auto
Total</t>
  </si>
  <si>
    <t>Auto
%</t>
  </si>
  <si>
    <t>Total Auto Normalized</t>
  </si>
  <si>
    <t>Public Transit
Total</t>
  </si>
  <si>
    <t>Public Transit
%</t>
  </si>
  <si>
    <t xml:space="preserve">Public Transit
Normalized </t>
  </si>
  <si>
    <t>Walkers</t>
  </si>
  <si>
    <t>Cyclists</t>
  </si>
  <si>
    <t>Active Transport Total</t>
  </si>
  <si>
    <t>Active Transport
%</t>
  </si>
  <si>
    <t>Active Transport
Normalized</t>
  </si>
  <si>
    <t>Other Transport Method</t>
  </si>
  <si>
    <t>2021 'T9' model Classification</t>
  </si>
  <si>
    <t>2016
'T9' model
Classification</t>
  </si>
  <si>
    <t>notes 2021</t>
  </si>
  <si>
    <t>Total Commuters
2016</t>
  </si>
  <si>
    <t>source_ctuid</t>
  </si>
  <si>
    <t>target_ctuid</t>
  </si>
  <si>
    <t>w_pop</t>
  </si>
  <si>
    <t>w_dwe</t>
  </si>
  <si>
    <t>2021 Data</t>
  </si>
  <si>
    <t>Exurban</t>
  </si>
  <si>
    <t>Active Transportation</t>
  </si>
  <si>
    <t>Public Transit</t>
  </si>
  <si>
    <t>Density</t>
  </si>
  <si>
    <t>CMA data</t>
  </si>
  <si>
    <t>National Average for CMAs</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</si>
  <si>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</si>
  <si>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</si>
  <si>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</si>
  <si>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</si>
  <si>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</si>
  <si>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*National Floor must be at least 50% higher than the national average for CMAs for active cores, and must exceed 50% of national average for CMAs for transit suburbs (see Notes 2 &amp; 3 in Gordon &amp; Janzen [2013])</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</si>
  <si>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</si>
  <si>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</si>
  <si>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</si>
  <si>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</si>
  <si>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</si>
  <si>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2016 CTDataMaker using new 2016 Classifications</t>
  </si>
  <si>
    <t>&lt;-- Moving Backward</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</si>
  <si>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</si>
  <si>
    <t>2021 Population (%)</t>
  </si>
  <si>
    <t>Active Core</t>
  </si>
  <si>
    <t>Transit Suburb</t>
  </si>
  <si>
    <t>Auto Suburb</t>
  </si>
  <si>
    <t>Unclassified</t>
  </si>
  <si>
    <t>Total</t>
  </si>
  <si>
    <t>2021 Total Dwelling Units (%)</t>
  </si>
  <si>
    <t>2021 Occupied Dwelling Units (%)</t>
  </si>
  <si>
    <t>Pop 2011</t>
  </si>
  <si>
    <t>Sarnia</t>
  </si>
  <si>
    <t>5620001.01</t>
  </si>
  <si>
    <t>5620001.02</t>
  </si>
  <si>
    <t>5620002.00</t>
  </si>
  <si>
    <t>5620003.00</t>
  </si>
  <si>
    <t>5620004.00</t>
  </si>
  <si>
    <t>5620005.00</t>
  </si>
  <si>
    <t>5620006.00</t>
  </si>
  <si>
    <t>5620007.00</t>
  </si>
  <si>
    <t>5620008.00</t>
  </si>
  <si>
    <t>5620009.00</t>
  </si>
  <si>
    <t>5620010.00</t>
  </si>
  <si>
    <t>5620011.00</t>
  </si>
  <si>
    <t>5620012.00</t>
  </si>
  <si>
    <t>5620013.00</t>
  </si>
  <si>
    <t>5620100.00</t>
  </si>
  <si>
    <t>5620101.01</t>
  </si>
  <si>
    <t>5620101.02</t>
  </si>
  <si>
    <t>5620101.03</t>
  </si>
  <si>
    <t>5620102.01</t>
  </si>
  <si>
    <t>5620102.02</t>
  </si>
  <si>
    <t>5620102.03</t>
  </si>
  <si>
    <t>5620102.04</t>
  </si>
  <si>
    <t>5620110.01</t>
  </si>
  <si>
    <t>5620110.02</t>
  </si>
  <si>
    <t>5620110.03</t>
  </si>
  <si>
    <t>5620120.00</t>
  </si>
  <si>
    <t>CMA Total</t>
  </si>
  <si>
    <t>Population
Growth
2011-16</t>
  </si>
  <si>
    <t>Population
Growth %
2011-16</t>
  </si>
  <si>
    <t>2016 Data</t>
  </si>
  <si>
    <t xml:space="preserve">Wiltshire Park East </t>
  </si>
  <si>
    <t>Paddock Green</t>
  </si>
  <si>
    <t>Petrolia</t>
  </si>
  <si>
    <t>Downtown</t>
  </si>
  <si>
    <t>2016 AC from AS</t>
  </si>
  <si>
    <t>Downtown East</t>
  </si>
  <si>
    <t>Germain Park</t>
  </si>
  <si>
    <t>Downtown South</t>
  </si>
  <si>
    <t>High Park</t>
  </si>
  <si>
    <t>Coronation Park</t>
  </si>
  <si>
    <t>Wiltshire Park West</t>
  </si>
  <si>
    <t>Guthrie Park</t>
  </si>
  <si>
    <t>Woodland &amp; Oak Acres</t>
  </si>
  <si>
    <t>Woodrow Shores, Wees Beach &amp; Oakwood Corners</t>
  </si>
  <si>
    <t>Point Edward</t>
  </si>
  <si>
    <t>Blackwell Trails</t>
  </si>
  <si>
    <t>Blackwell</t>
  </si>
  <si>
    <t>Brights Grove</t>
  </si>
  <si>
    <t>Sherwood Village</t>
  </si>
  <si>
    <t>Courtright &amp; Mooretown</t>
  </si>
  <si>
    <t>Total Dwelling Unit Growth 2016A-2021</t>
  </si>
  <si>
    <t>This file contains the 2021, 2016 and 2006 CMA Census data used for the production of the Canadian Suburbs Project (hyperlink)</t>
  </si>
  <si>
    <t>Principal Investigator: David L.A. Gordon, Queen's University</t>
  </si>
  <si>
    <t>Research Team 2021: Sarah MacKinnon, Irene Chang, Matthew Field, Remus Herteg, Jan Li, Alex Miller, Huddah Nawaz, Riya Shah</t>
  </si>
  <si>
    <t>Research Team 2016: Chris Willms, Lyra Hindrichs, Kassidee Fior, Emily Goldney, Shuhong Lin, and Ben McCauley</t>
  </si>
  <si>
    <t>Queen's University, School of Urban and Regional Planning, 2018 and 2023</t>
  </si>
  <si>
    <t>University of Toronto, School of Cities, 2023</t>
  </si>
  <si>
    <t>Toronto Metropolitan University, School of Urban and Regional Planning, 2023</t>
  </si>
  <si>
    <t>Classifications</t>
  </si>
  <si>
    <t>Exurban areas are defined as areas with gross population density less than 150 people per square kilometre.</t>
  </si>
  <si>
    <t>Active Cores are defined as CTs with active transit greater than 150% of the metro average for the journey to work and greater than 50% of the national average.*</t>
  </si>
  <si>
    <t>Transit Suburbs are defined as CTs with transit use greater than 150% of the metro average for journey to work, active transit less than 150% of the metro average, and transit use at least greater than 50% of the national average.*</t>
  </si>
  <si>
    <t>Auto Suburbs are defined as CTs with a gross population density greater than 150 people per square kilometre, transit use less than 150% of the metro average, and active transit less than 150% of the metro average.*</t>
  </si>
  <si>
    <t>2021 census tract classifications were based on adjusted 2016 classifications to avoid anomalous effects of the 2021 pandemic on census journey to work data.</t>
  </si>
  <si>
    <t>Adjustments to the 2021 classifications are marked in the Notes column in the 2021 CT DataMaker Sheet</t>
  </si>
  <si>
    <t>2021 Original</t>
  </si>
  <si>
    <t>contains original 2021 Census tract data provided by Statistics Canada and downloaded from Statistics Canada</t>
  </si>
  <si>
    <t>Weights</t>
  </si>
  <si>
    <t>provides the weighting factors from the Canadian longitudinal census tract database (Taylor &amp; Allen, 2018)</t>
  </si>
  <si>
    <t>2021 CTDataMaker</t>
  </si>
  <si>
    <t>adjusts the 2016 CT population and dwelling unit data for split and new census tracts, based on Allen &amp; Taylor (2018)</t>
  </si>
  <si>
    <t>classifies 2021 Census data by the Research Team using the 'T9' classification update from Gordon &amp; Janzen's (2013) 'T8' model</t>
  </si>
  <si>
    <t>compares classifications for 2006, 2016 and 2021</t>
  </si>
  <si>
    <t>contains calculations used to determine active transport and public transit classification floors for 2016 and 2021</t>
  </si>
  <si>
    <t>Summary</t>
  </si>
  <si>
    <t>contains 2016-2021 and 2006-2016 changes for population, total dwelling unit, and occupied dwelling unit data</t>
  </si>
  <si>
    <t>Allen, J., &amp; Taylor, Z. (2018). A new tool for neighbourhood change research: The Canadian longitudinal census tract database, 1971-2016: Canadian longitudinal tract database. The Canadian Geographer, doi:10.1111/cag.12467</t>
  </si>
  <si>
    <t>Gordon, D., &amp; Janzen, M. (2013). Suburban nation? Estimating the size of Canada’s suburban population. Journal of Architectural and Planning Research, 30(3), 197-220.</t>
  </si>
  <si>
    <t>Gordon, D., Wilms, C. &amp; Hindrichs, L. (2018) Still Suburban? Growth in Canadian Suburbs, 2006-2016, Council for Canadian Urbanism Working Paper #2.</t>
  </si>
  <si>
    <t>2016A
Population</t>
  </si>
  <si>
    <t>2016A
Population
(%)</t>
  </si>
  <si>
    <t>Population Growth 2016A-21</t>
  </si>
  <si>
    <t>% Population Growth 2016A-21</t>
  </si>
  <si>
    <t>% of Total Population Growth 2016A-21</t>
  </si>
  <si>
    <t>2016A
Total Dwelling Units</t>
  </si>
  <si>
    <t>2016A
Total Dwelling Units (%)</t>
  </si>
  <si>
    <t>% Total Dwelling Unit Growth 2016A-21</t>
  </si>
  <si>
    <t>% of Total Dwelling Unit Growth 2016A-21</t>
  </si>
  <si>
    <t>2016A
Occupied Dwelling Units</t>
  </si>
  <si>
    <t>2016A
Occupied Dwelling Units (%)</t>
  </si>
  <si>
    <t>Occupied Dwelling Unit Growth 2016A-21</t>
  </si>
  <si>
    <t>% Occupied Dwelling Unit Growth 2016A-21</t>
  </si>
  <si>
    <t>% of Total Occupied Dwelling Unit Growth 2016A-21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</si>
</sst>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_ ;\-#,##0\ "/>
    <numFmt numFmtId="165" formatCode="0.0%"/>
    <numFmt numFmtId="166" formatCode="0.0"/>
  </numFmts>
  <fonts count="26">
    <font>
      <sz val="11"/>
      <color theme="1"/>
      <name val="Calibri"/>
      <family val="2"/>
      <scheme val="minor"/>
    </font>
    <font>
      <sz val="11"/>
      <color theme="1"/>
      <name val="Calibri"/>
      <family val="2"/>
      <scheme val="minor"/>
    </font>
    <font>
      <sz val="11"/>
      <color rgb="FF006100"/>
      <name val="Calibri"/>
      <family val="2"/>
      <scheme val="minor"/>
    </font>
    <font>
      <b/>
      <sz val="11"/>
      <color theme="1"/>
      <name val="Calibri"/>
      <family val="2"/>
      <scheme val="minor"/>
    </font>
    <font>
      <u/>
      <sz val="11"/>
      <color theme="10"/>
      <name val="Calibri"/>
      <family val="2"/>
      <scheme val="minor"/>
    </font>
    <font>
      <b/>
      <sz val="10"/>
      <color theme="0"/>
      <name val="Calibri"/>
      <family val="2"/>
      <scheme val="minor"/>
    </font>
    <font>
      <sz val="10"/>
      <color theme="1"/>
      <name val="Calibri"/>
      <family val="2"/>
      <scheme val="minor"/>
    </font>
    <font>
      <sz val="10"/>
      <name val="Calibri"/>
      <family val="2"/>
      <scheme val="minor"/>
    </font>
    <font>
      <sz val="11"/>
      <color theme="1"/>
      <name val="Calibri"/>
    </font>
    <font>
      <sz val="10"/>
      <color theme="1"/>
      <name val="Calibri"/>
    </font>
    <font>
      <b/>
      <sz val="10"/>
      <color theme="1"/>
      <name val="Calibri"/>
      <family val="2"/>
      <scheme val="minor"/>
    </font>
    <font>
      <b/>
      <sz val="10"/>
      <name val="Calibri"/>
      <family val="2"/>
      <scheme val="minor"/>
    </font>
    <font>
      <sz val="11"/>
      <name val="Calibri"/>
      <family val="2"/>
      <scheme val="minor"/>
    </font>
    <font>
      <sz val="11"/>
      <color rgb="FFC8F0C8"/>
      <name val="Calibri"/>
      <family val="2"/>
      <scheme val="minor"/>
    </font>
    <font>
      <b/>
      <sz val="12"/>
      <color theme="1"/>
      <name val="Calibri"/>
      <family val="2"/>
      <scheme val="minor"/>
    </font>
    <font>
      <vertAlign val="superscript"/>
      <sz val="11"/>
      <color theme="1"/>
      <name val="Calibri"/>
      <family val="2"/>
      <scheme val="minor"/>
    </font>
    <font>
      <sz val="8"/>
      <color theme="1"/>
      <name val="Calibri"/>
      <family val="2"/>
      <scheme val="minor"/>
    </font>
    <font>
      <sz val="10"/>
      <color theme="1"/>
      <name val="Calibri"/>
      <scheme val="minor"/>
    </font>
    <font>
      <sz val="10"/>
      <color rgb="FF006100"/>
      <name val="Calibri"/>
      <family val="2"/>
      <scheme val="minor"/>
    </font>
    <font>
      <sz val="10"/>
      <color theme="1"/>
      <name val="Calibri"/>
      <family val="2"/>
    </font>
    <font>
      <b/>
      <sz val="10"/>
      <color rgb="FFFFFFFF"/>
      <name val="Calibri"/>
      <family val="2"/>
    </font>
    <font>
      <sz val="10"/>
      <color rgb="FF000000"/>
      <name val="Calibri"/>
      <family val="2"/>
    </font>
    <font>
      <u/>
      <sz val="10"/>
      <color rgb="FF0000FF"/>
      <name val="Calibri"/>
      <family val="2"/>
    </font>
    <font>
      <i/>
      <sz val="10"/>
      <color rgb="FF000000"/>
      <name val="Calibri"/>
      <family val="2"/>
    </font>
    <font>
      <sz val="10"/>
      <color rgb="FF000000"/>
      <name val="&quot;Times New Roman&quot;"/>
    </font>
    <font>
      <u/>
      <sz val="11"/>
      <color rgb="FF0563C1"/>
      <name val="Calibri"/>
      <family val="2"/>
    </font>
  </fonts>
  <fills count="14">
    <fill>
      <patternFill patternType="none"/>
    </fill>
    <fill>
      <patternFill patternType="gray125"/>
    </fill>
    <fill>
      <patternFill patternType="solid">
        <fgColor rgb="FFC6EFCE"/>
      </patternFill>
    </fill>
    <fill>
      <patternFill patternType="solid">
        <fgColor theme="1"/>
        <bgColor indexed="64"/>
      </patternFill>
    </fill>
    <fill>
      <patternFill patternType="solid">
        <fgColor rgb="FFE7E6E6"/>
        <bgColor rgb="FFE7E6E6"/>
      </patternFill>
    </fill>
    <fill>
      <patternFill patternType="solid">
        <fgColor rgb="FFC8F0C8"/>
        <bgColor indexed="64"/>
      </patternFill>
    </fill>
    <fill>
      <patternFill patternType="solid">
        <fgColor theme="0" tint="-0.249977111117893"/>
        <bgColor indexed="64"/>
      </patternFill>
    </fill>
    <fill>
      <patternFill patternType="solid">
        <fgColor theme="5" tint="0.39997558519241921"/>
        <bgColor indexed="64"/>
      </patternFill>
    </fill>
    <fill>
      <patternFill patternType="solid">
        <fgColor theme="0" tint="-0.14999847407452621"/>
        <bgColor indexed="64"/>
      </patternFill>
    </fill>
    <fill>
      <patternFill patternType="solid">
        <fgColor rgb="FFA8A800"/>
        <bgColor indexed="64"/>
      </patternFill>
    </fill>
    <fill>
      <patternFill patternType="solid">
        <fgColor rgb="FFE6E600"/>
        <bgColor indexed="64"/>
      </patternFill>
    </fill>
    <fill>
      <patternFill patternType="solid">
        <fgColor rgb="FFFFFFBE"/>
        <bgColor indexed="64"/>
      </patternFill>
    </fill>
    <fill>
      <patternFill patternType="solid">
        <fgColor theme="0"/>
        <bgColor indexed="64"/>
      </patternFill>
    </fill>
    <fill>
      <patternFill patternType="solid">
        <fgColor rgb="FF000000"/>
        <bgColor rgb="FF000000"/>
      </patternFill>
    </fill>
  </fills>
  <borders count="70">
    <border>
      <left/>
      <right/>
      <top/>
      <bottom/>
      <diagonal/>
    </border>
    <border>
      <left style="thick">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n">
        <color auto="1"/>
      </left>
      <right style="thick">
        <color auto="1"/>
      </right>
      <top style="thick">
        <color auto="1"/>
      </top>
      <bottom style="thick">
        <color auto="1"/>
      </bottom>
      <diagonal/>
    </border>
    <border>
      <left style="thick">
        <color auto="1"/>
      </left>
      <right style="thin">
        <color indexed="64"/>
      </right>
      <top style="thick">
        <color auto="1"/>
      </top>
      <bottom style="thick">
        <color auto="1"/>
      </bottom>
      <diagonal/>
    </border>
    <border>
      <left/>
      <right style="thin">
        <color auto="1"/>
      </right>
      <top style="thick">
        <color auto="1"/>
      </top>
      <bottom style="thick">
        <color auto="1"/>
      </bottom>
      <diagonal/>
    </border>
    <border>
      <left style="thin">
        <color auto="1"/>
      </left>
      <right/>
      <top style="thick">
        <color auto="1"/>
      </top>
      <bottom style="thick">
        <color auto="1"/>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top/>
      <bottom style="medium">
        <color auto="1"/>
      </bottom>
      <diagonal/>
    </border>
    <border>
      <left style="thin">
        <color auto="1"/>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top/>
      <bottom/>
      <diagonal/>
    </border>
    <border>
      <left style="thin">
        <color auto="1"/>
      </left>
      <right style="thin">
        <color indexed="64"/>
      </right>
      <top/>
      <bottom/>
      <diagonal/>
    </border>
    <border>
      <left style="thin">
        <color indexed="64"/>
      </left>
      <right/>
      <top/>
      <bottom/>
      <diagonal/>
    </border>
    <border>
      <left/>
      <right style="thin">
        <color indexed="64"/>
      </right>
      <top/>
      <bottom/>
      <diagonal/>
    </border>
    <border>
      <left/>
      <right style="medium">
        <color indexed="64"/>
      </right>
      <top/>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auto="1"/>
      </left>
      <right/>
      <top style="thin">
        <color auto="1"/>
      </top>
      <bottom/>
      <diagonal/>
    </border>
    <border>
      <left style="medium">
        <color indexed="64"/>
      </left>
      <right style="thin">
        <color indexed="64"/>
      </right>
      <top style="thin">
        <color indexed="64"/>
      </top>
      <bottom/>
      <diagonal/>
    </border>
    <border>
      <left style="thin">
        <color indexed="64"/>
      </left>
      <right style="medium">
        <color indexed="64"/>
      </right>
      <top style="thin">
        <color auto="1"/>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auto="1"/>
      </left>
      <right/>
      <top style="thin">
        <color auto="1"/>
      </top>
      <bottom style="medium">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auto="1"/>
      </left>
      <right style="medium">
        <color indexed="64"/>
      </right>
      <top style="thin">
        <color auto="1"/>
      </top>
      <bottom style="medium">
        <color indexed="64"/>
      </bottom>
      <diagonal/>
    </border>
    <border>
      <left/>
      <right style="medium">
        <color indexed="64"/>
      </right>
      <top style="thin">
        <color auto="1"/>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auto="1"/>
      </top>
      <bottom style="medium">
        <color indexed="64"/>
      </bottom>
      <diagonal/>
    </border>
    <border>
      <left style="medium">
        <color indexed="64"/>
      </left>
      <right style="medium">
        <color indexed="64"/>
      </right>
      <top/>
      <bottom style="medium">
        <color indexed="64"/>
      </bottom>
      <diagonal/>
    </border>
    <border>
      <left/>
      <right style="thick">
        <color indexed="64"/>
      </right>
      <top style="thick">
        <color auto="1"/>
      </top>
      <bottom/>
      <diagonal/>
    </border>
    <border>
      <left style="thick">
        <color auto="1"/>
      </left>
      <right style="thick">
        <color auto="1"/>
      </right>
      <top/>
      <bottom/>
      <diagonal/>
    </border>
    <border>
      <left/>
      <right style="thick">
        <color auto="1"/>
      </right>
      <top/>
      <bottom/>
      <diagonal/>
    </border>
    <border>
      <left style="thin">
        <color auto="1"/>
      </left>
      <right style="thick">
        <color auto="1"/>
      </right>
      <top/>
      <bottom/>
      <diagonal/>
    </border>
    <border>
      <left style="thin">
        <color indexed="64"/>
      </left>
      <right style="thick">
        <color indexed="64"/>
      </right>
      <top style="thick">
        <color auto="1"/>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thick">
        <color indexed="64"/>
      </left>
      <right style="thick">
        <color indexed="64"/>
      </right>
      <top style="thick">
        <color auto="1"/>
      </top>
      <bottom/>
      <diagonal/>
    </border>
  </borders>
  <cellStyleXfs count="7">
    <xf numFmtId="0" fontId="0" fillId="0" borderId="0"/>
    <xf numFmtId="9" fontId="1" fillId="0" borderId="0" applyFont="0" applyFill="0" applyBorder="0" applyAlignment="0" applyProtection="0"/>
    <xf numFmtId="0" fontId="2" fillId="2" borderId="0" applyNumberFormat="0" applyBorder="0" applyAlignment="0" applyProtection="0"/>
    <xf numFmtId="0" fontId="4"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cellStyleXfs>
  <cellXfs count="297">
    <xf numFmtId="0" fontId="0" fillId="0" borderId="0" xfId="0"/>
    <xf numFmtId="0" fontId="5" fillId="3" borderId="0" xfId="0" applyFont="1" applyFill="1"/>
    <xf numFmtId="0" fontId="6" fillId="0" borderId="0" xfId="0" applyFont="1"/>
    <xf numFmtId="0" fontId="8" fillId="4" borderId="0" xfId="0" applyFont="1" applyFill="1"/>
    <xf numFmtId="0" fontId="9" fillId="4" borderId="0" xfId="0" applyFont="1" applyFill="1"/>
    <xf numFmtId="0" fontId="10" fillId="0" borderId="1" xfId="0" applyFont="1" applyBorder="1" applyAlignment="1">
      <alignment vertical="center" wrapText="1"/>
    </xf>
    <xf numFmtId="0" fontId="10" fillId="0" borderId="1" xfId="0" applyFont="1" applyBorder="1" applyAlignment="1">
      <alignment horizontal="center" vertical="center" wrapText="1"/>
    </xf>
    <xf numFmtId="2" fontId="10" fillId="0" borderId="1" xfId="0" applyNumberFormat="1" applyFont="1" applyBorder="1" applyAlignment="1">
      <alignment horizontal="center" vertical="center" wrapText="1"/>
    </xf>
    <xf numFmtId="0" fontId="10" fillId="0" borderId="3" xfId="0" applyFont="1" applyBorder="1" applyAlignment="1">
      <alignment horizontal="center" vertical="center" wrapText="1"/>
    </xf>
    <xf numFmtId="3" fontId="10" fillId="0" borderId="3" xfId="0" applyNumberFormat="1" applyFont="1" applyBorder="1" applyAlignment="1">
      <alignment horizontal="center" vertical="center" wrapText="1"/>
    </xf>
    <xf numFmtId="2" fontId="10" fillId="0" borderId="3" xfId="0" applyNumberFormat="1" applyFont="1" applyBorder="1" applyAlignment="1">
      <alignment horizontal="center" vertical="center" wrapText="1"/>
    </xf>
    <xf numFmtId="4" fontId="10" fillId="0" borderId="3" xfId="0" applyNumberFormat="1" applyFont="1" applyBorder="1" applyAlignment="1">
      <alignment horizontal="center" vertical="center" wrapText="1"/>
    </xf>
    <xf numFmtId="3" fontId="11" fillId="0" borderId="4" xfId="0" applyNumberFormat="1" applyFont="1" applyBorder="1" applyAlignment="1">
      <alignment horizontal="center" vertical="center" wrapText="1"/>
    </xf>
    <xf numFmtId="3" fontId="11" fillId="0" borderId="3" xfId="0" applyNumberFormat="1" applyFont="1" applyBorder="1" applyAlignment="1">
      <alignment horizontal="center" vertical="center" wrapText="1"/>
    </xf>
    <xf numFmtId="1" fontId="10" fillId="0" borderId="3" xfId="0" applyNumberFormat="1" applyFont="1" applyBorder="1" applyAlignment="1">
      <alignment horizontal="center" vertical="center" wrapText="1"/>
    </xf>
    <xf numFmtId="3" fontId="10" fillId="0" borderId="4" xfId="0" applyNumberFormat="1" applyFont="1" applyBorder="1" applyAlignment="1">
      <alignment horizontal="center" vertical="center" wrapText="1"/>
    </xf>
    <xf numFmtId="3" fontId="10" fillId="0" borderId="2" xfId="0" applyNumberFormat="1" applyFont="1" applyBorder="1" applyAlignment="1">
      <alignment horizontal="center" vertical="center" wrapText="1"/>
    </xf>
    <xf numFmtId="1" fontId="10" fillId="0" borderId="4" xfId="0" applyNumberFormat="1" applyFont="1" applyBorder="1" applyAlignment="1">
      <alignment horizontal="center" vertical="center" wrapText="1"/>
    </xf>
    <xf numFmtId="0" fontId="10" fillId="0" borderId="5" xfId="0" applyFont="1" applyBorder="1" applyAlignment="1">
      <alignment horizontal="center" vertical="center" wrapText="1"/>
    </xf>
    <xf numFmtId="3" fontId="10" fillId="0" borderId="6" xfId="0" applyNumberFormat="1" applyFont="1" applyBorder="1" applyAlignment="1">
      <alignment horizontal="center" vertical="center" wrapText="1"/>
    </xf>
    <xf numFmtId="0" fontId="10" fillId="0" borderId="7" xfId="0" applyFont="1" applyBorder="1" applyAlignment="1">
      <alignment horizontal="center" vertical="center" wrapText="1"/>
    </xf>
    <xf numFmtId="3" fontId="10" fillId="0" borderId="8" xfId="0" applyNumberFormat="1" applyFont="1" applyBorder="1" applyAlignment="1">
      <alignment horizontal="center" vertical="center" wrapText="1"/>
    </xf>
    <xf numFmtId="3" fontId="10" fillId="0" borderId="5" xfId="0" applyNumberFormat="1" applyFont="1" applyBorder="1" applyAlignment="1">
      <alignment horizontal="center" vertical="center" wrapText="1"/>
    </xf>
    <xf numFmtId="0" fontId="12" fillId="5" borderId="0" xfId="0" applyFont="1" applyFill="1"/>
    <xf numFmtId="0" fontId="13" fillId="5" borderId="0" xfId="0" applyFont="1" applyFill="1"/>
    <xf numFmtId="0" fontId="0" fillId="6" borderId="9" xfId="0" applyFill="1" applyBorder="1"/>
    <xf numFmtId="0" fontId="14" fillId="0" borderId="10" xfId="0" applyFont="1" applyBorder="1" applyAlignment="1">
      <alignment horizontal="center" vertical="center"/>
    </xf>
    <xf numFmtId="0" fontId="0" fillId="6" borderId="15" xfId="0" applyFill="1" applyBorder="1"/>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9" xfId="0" applyFont="1" applyBorder="1"/>
    <xf numFmtId="0" fontId="0" fillId="6" borderId="10" xfId="0" applyFill="1" applyBorder="1" applyAlignment="1">
      <alignment horizontal="center"/>
    </xf>
    <xf numFmtId="10" fontId="0" fillId="0" borderId="11" xfId="0" applyNumberFormat="1" applyBorder="1" applyAlignment="1">
      <alignment horizontal="center"/>
    </xf>
    <xf numFmtId="10" fontId="0" fillId="0" borderId="12" xfId="1" applyNumberFormat="1" applyFont="1" applyFill="1" applyBorder="1" applyAlignment="1">
      <alignment horizontal="center"/>
    </xf>
    <xf numFmtId="10" fontId="0" fillId="0" borderId="13" xfId="0" applyNumberFormat="1" applyBorder="1" applyAlignment="1">
      <alignment horizontal="center"/>
    </xf>
    <xf numFmtId="10" fontId="0" fillId="0" borderId="14" xfId="1" applyNumberFormat="1" applyFont="1" applyFill="1" applyBorder="1" applyAlignment="1">
      <alignment horizontal="center"/>
    </xf>
    <xf numFmtId="0" fontId="3" fillId="0" borderId="20" xfId="0" applyFont="1" applyBorder="1"/>
    <xf numFmtId="0" fontId="0" fillId="0" borderId="21" xfId="0" applyBorder="1" applyAlignment="1">
      <alignment horizontal="center"/>
    </xf>
    <xf numFmtId="10" fontId="0" fillId="6" borderId="22" xfId="0" applyNumberFormat="1" applyFill="1" applyBorder="1" applyAlignment="1">
      <alignment horizontal="center"/>
    </xf>
    <xf numFmtId="10" fontId="0" fillId="6" borderId="23" xfId="1" applyNumberFormat="1" applyFont="1" applyFill="1" applyBorder="1" applyAlignment="1">
      <alignment horizontal="center"/>
    </xf>
    <xf numFmtId="10" fontId="0" fillId="6" borderId="0" xfId="0" applyNumberFormat="1" applyFill="1" applyAlignment="1">
      <alignment horizontal="center"/>
    </xf>
    <xf numFmtId="10" fontId="0" fillId="6" borderId="24" xfId="1" applyNumberFormat="1" applyFont="1" applyFill="1" applyBorder="1" applyAlignment="1">
      <alignment horizontal="center"/>
    </xf>
    <xf numFmtId="0" fontId="0" fillId="6" borderId="21" xfId="0" applyFill="1" applyBorder="1" applyAlignment="1">
      <alignment horizontal="center"/>
    </xf>
    <xf numFmtId="10" fontId="14" fillId="0" borderId="22" xfId="1" applyNumberFormat="1" applyFont="1" applyFill="1" applyBorder="1" applyAlignment="1">
      <alignment horizontal="center"/>
    </xf>
    <xf numFmtId="10" fontId="14" fillId="0" borderId="23" xfId="1" applyNumberFormat="1" applyFont="1" applyFill="1" applyBorder="1" applyAlignment="1">
      <alignment horizontal="center"/>
    </xf>
    <xf numFmtId="0" fontId="0" fillId="6" borderId="0" xfId="0" applyFill="1" applyAlignment="1">
      <alignment horizontal="center"/>
    </xf>
    <xf numFmtId="0" fontId="0" fillId="6" borderId="24" xfId="0" applyFill="1" applyBorder="1" applyAlignment="1">
      <alignment horizontal="center"/>
    </xf>
    <xf numFmtId="0" fontId="3" fillId="0" borderId="15" xfId="0" applyFont="1" applyBorder="1"/>
    <xf numFmtId="0" fontId="0" fillId="6" borderId="16" xfId="0" applyFill="1" applyBorder="1" applyAlignment="1">
      <alignment horizontal="center"/>
    </xf>
    <xf numFmtId="0" fontId="0" fillId="6" borderId="17" xfId="0" applyFill="1" applyBorder="1" applyAlignment="1">
      <alignment horizontal="center"/>
    </xf>
    <xf numFmtId="0" fontId="0" fillId="6" borderId="25" xfId="0" applyFill="1" applyBorder="1" applyAlignment="1">
      <alignment horizontal="center"/>
    </xf>
    <xf numFmtId="10" fontId="14" fillId="0" borderId="18" xfId="1" applyNumberFormat="1" applyFont="1" applyFill="1" applyBorder="1" applyAlignment="1">
      <alignment horizontal="center"/>
    </xf>
    <xf numFmtId="10" fontId="14" fillId="0" borderId="19" xfId="1" applyNumberFormat="1" applyFont="1" applyFill="1" applyBorder="1" applyAlignment="1">
      <alignment horizontal="center"/>
    </xf>
    <xf numFmtId="0" fontId="3" fillId="0" borderId="0" xfId="0" applyFont="1"/>
    <xf numFmtId="49" fontId="6" fillId="0" borderId="0" xfId="0" applyNumberFormat="1" applyFont="1" applyAlignment="1">
      <alignment vertical="center"/>
    </xf>
    <xf numFmtId="49" fontId="7" fillId="0" borderId="0" xfId="3" applyNumberFormat="1" applyFont="1"/>
    <xf numFmtId="0" fontId="6" fillId="0" borderId="18" xfId="0" applyFont="1" applyBorder="1" applyAlignment="1">
      <alignment horizontal="center"/>
    </xf>
    <xf numFmtId="0" fontId="14" fillId="0" borderId="26" xfId="0" applyFont="1" applyBorder="1" applyAlignment="1">
      <alignment vertical="center" wrapText="1"/>
    </xf>
    <xf numFmtId="0" fontId="10" fillId="0" borderId="32" xfId="0" applyFont="1" applyBorder="1" applyAlignment="1">
      <alignment horizontal="center" vertical="center" wrapText="1"/>
    </xf>
    <xf numFmtId="0" fontId="10" fillId="0" borderId="33"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34" xfId="0" applyFont="1" applyBorder="1" applyAlignment="1">
      <alignment horizontal="center" vertical="center" wrapText="1"/>
    </xf>
    <xf numFmtId="0" fontId="6" fillId="9" borderId="35" xfId="0" applyFont="1" applyFill="1" applyBorder="1"/>
    <xf numFmtId="164" fontId="6" fillId="9" borderId="36" xfId="4" applyNumberFormat="1" applyFont="1" applyFill="1" applyBorder="1" applyAlignment="1">
      <alignment horizontal="center"/>
    </xf>
    <xf numFmtId="165" fontId="6" fillId="9" borderId="37" xfId="1" applyNumberFormat="1" applyFont="1" applyFill="1" applyBorder="1" applyAlignment="1">
      <alignment horizontal="center"/>
    </xf>
    <xf numFmtId="3" fontId="6" fillId="9" borderId="36" xfId="1" applyNumberFormat="1" applyFont="1" applyFill="1" applyBorder="1" applyAlignment="1">
      <alignment horizontal="center"/>
    </xf>
    <xf numFmtId="3" fontId="6" fillId="9" borderId="39" xfId="1" applyNumberFormat="1" applyFont="1" applyFill="1" applyBorder="1" applyAlignment="1">
      <alignment horizontal="center"/>
    </xf>
    <xf numFmtId="165" fontId="6" fillId="9" borderId="39" xfId="1" applyNumberFormat="1" applyFont="1" applyFill="1" applyBorder="1" applyAlignment="1">
      <alignment horizontal="center"/>
    </xf>
    <xf numFmtId="165" fontId="6" fillId="9" borderId="40" xfId="1" applyNumberFormat="1" applyFont="1" applyFill="1" applyBorder="1" applyAlignment="1">
      <alignment horizontal="center"/>
    </xf>
    <xf numFmtId="0" fontId="6" fillId="10" borderId="43" xfId="0" applyFont="1" applyFill="1" applyBorder="1"/>
    <xf numFmtId="164" fontId="6" fillId="10" borderId="44" xfId="4" applyNumberFormat="1" applyFont="1" applyFill="1" applyBorder="1" applyAlignment="1">
      <alignment horizontal="center"/>
    </xf>
    <xf numFmtId="165" fontId="6" fillId="10" borderId="45" xfId="1" applyNumberFormat="1" applyFont="1" applyFill="1" applyBorder="1" applyAlignment="1">
      <alignment horizontal="center"/>
    </xf>
    <xf numFmtId="3" fontId="6" fillId="10" borderId="44" xfId="1" applyNumberFormat="1" applyFont="1" applyFill="1" applyBorder="1" applyAlignment="1">
      <alignment horizontal="center"/>
    </xf>
    <xf numFmtId="3" fontId="6" fillId="10" borderId="39" xfId="1" applyNumberFormat="1" applyFont="1" applyFill="1" applyBorder="1" applyAlignment="1">
      <alignment horizontal="center"/>
    </xf>
    <xf numFmtId="165" fontId="6" fillId="10" borderId="39" xfId="1" applyNumberFormat="1" applyFont="1" applyFill="1" applyBorder="1" applyAlignment="1">
      <alignment horizontal="center"/>
    </xf>
    <xf numFmtId="165" fontId="6" fillId="10" borderId="46" xfId="1" applyNumberFormat="1" applyFont="1" applyFill="1" applyBorder="1" applyAlignment="1">
      <alignment horizontal="center"/>
    </xf>
    <xf numFmtId="0" fontId="6" fillId="11" borderId="43" xfId="0" applyFont="1" applyFill="1" applyBorder="1"/>
    <xf numFmtId="164" fontId="6" fillId="11" borderId="44" xfId="4" applyNumberFormat="1" applyFont="1" applyFill="1" applyBorder="1" applyAlignment="1">
      <alignment horizontal="center"/>
    </xf>
    <xf numFmtId="165" fontId="6" fillId="11" borderId="45" xfId="1" applyNumberFormat="1" applyFont="1" applyFill="1" applyBorder="1" applyAlignment="1">
      <alignment horizontal="center"/>
    </xf>
    <xf numFmtId="3" fontId="6" fillId="11" borderId="44" xfId="1" applyNumberFormat="1" applyFont="1" applyFill="1" applyBorder="1" applyAlignment="1">
      <alignment horizontal="center"/>
    </xf>
    <xf numFmtId="3" fontId="6" fillId="11" borderId="39" xfId="1" applyNumberFormat="1" applyFont="1" applyFill="1" applyBorder="1" applyAlignment="1">
      <alignment horizontal="center"/>
    </xf>
    <xf numFmtId="165" fontId="6" fillId="11" borderId="39" xfId="1" applyNumberFormat="1" applyFont="1" applyFill="1" applyBorder="1" applyAlignment="1">
      <alignment horizontal="center"/>
    </xf>
    <xf numFmtId="165" fontId="6" fillId="11" borderId="46" xfId="1" applyNumberFormat="1" applyFont="1" applyFill="1" applyBorder="1" applyAlignment="1">
      <alignment horizontal="center"/>
    </xf>
    <xf numFmtId="3" fontId="0" fillId="0" borderId="0" xfId="0" applyNumberFormat="1"/>
    <xf numFmtId="0" fontId="6" fillId="0" borderId="47" xfId="0" applyFont="1" applyBorder="1"/>
    <xf numFmtId="164" fontId="6" fillId="0" borderId="48" xfId="4" applyNumberFormat="1" applyFont="1" applyBorder="1" applyAlignment="1">
      <alignment horizontal="center"/>
    </xf>
    <xf numFmtId="165" fontId="6" fillId="0" borderId="49" xfId="1" applyNumberFormat="1" applyFont="1" applyBorder="1" applyAlignment="1">
      <alignment horizontal="center"/>
    </xf>
    <xf numFmtId="3" fontId="6" fillId="0" borderId="48" xfId="1" applyNumberFormat="1" applyFont="1" applyBorder="1" applyAlignment="1">
      <alignment horizontal="center"/>
    </xf>
    <xf numFmtId="3" fontId="6" fillId="12" borderId="39" xfId="1" applyNumberFormat="1" applyFont="1" applyFill="1" applyBorder="1" applyAlignment="1">
      <alignment horizontal="center"/>
    </xf>
    <xf numFmtId="165" fontId="6" fillId="12" borderId="39" xfId="1" applyNumberFormat="1" applyFont="1" applyFill="1" applyBorder="1" applyAlignment="1">
      <alignment horizontal="center"/>
    </xf>
    <xf numFmtId="165" fontId="6" fillId="0" borderId="51" xfId="1" applyNumberFormat="1" applyFont="1" applyBorder="1" applyAlignment="1">
      <alignment horizontal="center"/>
    </xf>
    <xf numFmtId="0" fontId="6" fillId="8" borderId="52" xfId="0" applyFont="1" applyFill="1" applyBorder="1"/>
    <xf numFmtId="164" fontId="6" fillId="8" borderId="53" xfId="4" applyNumberFormat="1" applyFont="1" applyFill="1" applyBorder="1" applyAlignment="1">
      <alignment horizontal="center"/>
    </xf>
    <xf numFmtId="165" fontId="6" fillId="8" borderId="54" xfId="1" applyNumberFormat="1" applyFont="1" applyFill="1" applyBorder="1" applyAlignment="1">
      <alignment horizontal="center"/>
    </xf>
    <xf numFmtId="0" fontId="6" fillId="8" borderId="53" xfId="1" applyNumberFormat="1" applyFont="1" applyFill="1" applyBorder="1" applyAlignment="1">
      <alignment horizontal="center"/>
    </xf>
    <xf numFmtId="165" fontId="6" fillId="8" borderId="56" xfId="1" applyNumberFormat="1" applyFont="1" applyFill="1" applyBorder="1" applyAlignment="1">
      <alignment horizontal="center"/>
    </xf>
    <xf numFmtId="165" fontId="6" fillId="8" borderId="55" xfId="1" applyNumberFormat="1" applyFont="1" applyFill="1" applyBorder="1" applyAlignment="1">
      <alignment horizontal="center"/>
    </xf>
    <xf numFmtId="0" fontId="10" fillId="0" borderId="26" xfId="0" applyFont="1" applyBorder="1"/>
    <xf numFmtId="164" fontId="10" fillId="0" borderId="32" xfId="4" applyNumberFormat="1" applyFont="1" applyBorder="1" applyAlignment="1">
      <alignment horizontal="center"/>
    </xf>
    <xf numFmtId="0" fontId="10" fillId="0" borderId="33" xfId="0" applyFont="1" applyBorder="1" applyAlignment="1">
      <alignment horizontal="center"/>
    </xf>
    <xf numFmtId="3" fontId="10" fillId="0" borderId="32" xfId="0" applyNumberFormat="1" applyFont="1" applyBorder="1" applyAlignment="1">
      <alignment horizontal="center"/>
    </xf>
    <xf numFmtId="3" fontId="10" fillId="12" borderId="39" xfId="1" applyNumberFormat="1" applyFont="1" applyFill="1" applyBorder="1" applyAlignment="1">
      <alignment horizontal="center"/>
    </xf>
    <xf numFmtId="165" fontId="10" fillId="12" borderId="39" xfId="1" applyNumberFormat="1" applyFont="1" applyFill="1" applyBorder="1" applyAlignment="1">
      <alignment horizontal="center"/>
    </xf>
    <xf numFmtId="165" fontId="10" fillId="0" borderId="51" xfId="0" applyNumberFormat="1" applyFont="1" applyBorder="1" applyAlignment="1">
      <alignment horizontal="center"/>
    </xf>
    <xf numFmtId="0" fontId="10" fillId="3" borderId="26" xfId="0" applyFont="1" applyFill="1" applyBorder="1"/>
    <xf numFmtId="164" fontId="10" fillId="3" borderId="27" xfId="4" applyNumberFormat="1" applyFont="1" applyFill="1" applyBorder="1" applyAlignment="1">
      <alignment horizontal="center"/>
    </xf>
    <xf numFmtId="0" fontId="10" fillId="3" borderId="27" xfId="0" applyFont="1" applyFill="1" applyBorder="1" applyAlignment="1">
      <alignment horizontal="center"/>
    </xf>
    <xf numFmtId="165" fontId="10" fillId="3" borderId="27" xfId="1" applyNumberFormat="1" applyFont="1" applyFill="1" applyBorder="1" applyAlignment="1">
      <alignment horizontal="center"/>
    </xf>
    <xf numFmtId="165" fontId="10" fillId="3" borderId="0" xfId="0" applyNumberFormat="1" applyFont="1" applyFill="1" applyAlignment="1">
      <alignment horizontal="center"/>
    </xf>
    <xf numFmtId="0" fontId="10" fillId="0" borderId="57" xfId="0" applyFont="1" applyBorder="1" applyAlignment="1">
      <alignment horizontal="center" vertical="center" wrapText="1"/>
    </xf>
    <xf numFmtId="3" fontId="6" fillId="9" borderId="42" xfId="1" applyNumberFormat="1" applyFont="1" applyFill="1" applyBorder="1" applyAlignment="1">
      <alignment horizontal="center"/>
    </xf>
    <xf numFmtId="3" fontId="6" fillId="10" borderId="58" xfId="1" applyNumberFormat="1" applyFont="1" applyFill="1" applyBorder="1" applyAlignment="1">
      <alignment horizontal="center"/>
    </xf>
    <xf numFmtId="165" fontId="6" fillId="10" borderId="50" xfId="1" applyNumberFormat="1" applyFont="1" applyFill="1" applyBorder="1" applyAlignment="1">
      <alignment horizontal="center"/>
    </xf>
    <xf numFmtId="3" fontId="6" fillId="11" borderId="58" xfId="1" applyNumberFormat="1" applyFont="1" applyFill="1" applyBorder="1" applyAlignment="1">
      <alignment horizontal="center"/>
    </xf>
    <xf numFmtId="3" fontId="6" fillId="0" borderId="31" xfId="1" applyNumberFormat="1" applyFont="1" applyBorder="1" applyAlignment="1">
      <alignment horizontal="center"/>
    </xf>
    <xf numFmtId="165" fontId="6" fillId="0" borderId="46" xfId="1" applyNumberFormat="1" applyFont="1" applyBorder="1" applyAlignment="1">
      <alignment horizontal="center"/>
    </xf>
    <xf numFmtId="0" fontId="6" fillId="8" borderId="59" xfId="1" applyNumberFormat="1" applyFont="1" applyFill="1" applyBorder="1" applyAlignment="1">
      <alignment horizontal="center"/>
    </xf>
    <xf numFmtId="165" fontId="6" fillId="8" borderId="24" xfId="1" applyNumberFormat="1" applyFont="1" applyFill="1" applyBorder="1" applyAlignment="1">
      <alignment horizontal="center"/>
    </xf>
    <xf numFmtId="165" fontId="6" fillId="8" borderId="60" xfId="1" applyNumberFormat="1" applyFont="1" applyFill="1" applyBorder="1" applyAlignment="1">
      <alignment horizontal="center"/>
    </xf>
    <xf numFmtId="3" fontId="10" fillId="0" borderId="57" xfId="0" applyNumberFormat="1" applyFont="1" applyBorder="1" applyAlignment="1">
      <alignment horizontal="center"/>
    </xf>
    <xf numFmtId="165" fontId="10" fillId="12" borderId="34" xfId="1" applyNumberFormat="1" applyFont="1" applyFill="1" applyBorder="1" applyAlignment="1">
      <alignment horizontal="center"/>
    </xf>
    <xf numFmtId="165" fontId="10" fillId="0" borderId="60" xfId="0" applyNumberFormat="1" applyFont="1" applyBorder="1" applyAlignment="1">
      <alignment horizontal="center"/>
    </xf>
    <xf numFmtId="0" fontId="10" fillId="3" borderId="57" xfId="0" applyFont="1" applyFill="1" applyBorder="1" applyAlignment="1">
      <alignment horizontal="center"/>
    </xf>
    <xf numFmtId="0" fontId="10" fillId="0" borderId="60" xfId="0" applyFont="1" applyBorder="1" applyAlignment="1">
      <alignment horizontal="center" vertical="center" wrapText="1"/>
    </xf>
    <xf numFmtId="0" fontId="0" fillId="0" borderId="20" xfId="0" applyBorder="1"/>
    <xf numFmtId="0" fontId="17" fillId="0" borderId="0" xfId="0" applyFont="1"/>
    <xf numFmtId="2" fontId="17" fillId="0" borderId="0" xfId="0" applyNumberFormat="1" applyFont="1" applyAlignment="1">
      <alignment horizontal="left"/>
    </xf>
    <xf numFmtId="0" fontId="18" fillId="5" borderId="61" xfId="2" applyFont="1" applyFill="1" applyBorder="1" applyAlignment="1">
      <alignment horizontal="left"/>
    </xf>
    <xf numFmtId="2" fontId="7" fillId="5" borderId="0" xfId="2" applyNumberFormat="1" applyFont="1" applyFill="1" applyBorder="1" applyAlignment="1">
      <alignment horizontal="center"/>
    </xf>
    <xf numFmtId="3" fontId="7" fillId="5" borderId="0" xfId="2" applyNumberFormat="1" applyFont="1" applyFill="1" applyBorder="1" applyAlignment="1">
      <alignment horizontal="center"/>
    </xf>
    <xf numFmtId="1" fontId="7" fillId="5" borderId="0" xfId="2" quotePrefix="1" applyNumberFormat="1" applyFont="1" applyFill="1" applyBorder="1" applyAlignment="1">
      <alignment horizontal="center" wrapText="1"/>
    </xf>
    <xf numFmtId="3" fontId="7" fillId="5" borderId="63" xfId="2" applyNumberFormat="1" applyFont="1" applyFill="1" applyBorder="1" applyAlignment="1">
      <alignment horizontal="center"/>
    </xf>
    <xf numFmtId="3" fontId="7" fillId="5" borderId="0" xfId="2" applyNumberFormat="1" applyFont="1" applyFill="1" applyAlignment="1">
      <alignment horizontal="center"/>
    </xf>
    <xf numFmtId="3" fontId="7" fillId="5" borderId="0" xfId="2" quotePrefix="1" applyNumberFormat="1" applyFont="1" applyFill="1" applyAlignment="1">
      <alignment horizontal="center" wrapText="1"/>
    </xf>
    <xf numFmtId="10" fontId="7" fillId="5" borderId="0" xfId="2" quotePrefix="1" applyNumberFormat="1" applyFont="1" applyFill="1" applyAlignment="1">
      <alignment horizontal="center" wrapText="1"/>
    </xf>
    <xf numFmtId="165" fontId="7" fillId="5" borderId="0" xfId="2" applyNumberFormat="1" applyFont="1" applyFill="1" applyBorder="1" applyAlignment="1">
      <alignment horizontal="center"/>
    </xf>
    <xf numFmtId="0" fontId="0" fillId="5" borderId="61" xfId="0" applyFill="1" applyBorder="1"/>
    <xf numFmtId="3" fontId="7" fillId="5" borderId="0" xfId="2" quotePrefix="1" applyNumberFormat="1" applyFont="1" applyFill="1" applyBorder="1" applyAlignment="1">
      <alignment horizontal="center" wrapText="1"/>
    </xf>
    <xf numFmtId="10" fontId="7" fillId="5" borderId="0" xfId="2" quotePrefix="1" applyNumberFormat="1" applyFont="1" applyFill="1" applyBorder="1" applyAlignment="1">
      <alignment horizontal="center" wrapText="1"/>
    </xf>
    <xf numFmtId="166" fontId="7" fillId="5" borderId="64" xfId="2" applyNumberFormat="1" applyFont="1" applyFill="1" applyBorder="1" applyAlignment="1">
      <alignment horizontal="center"/>
    </xf>
    <xf numFmtId="2" fontId="7" fillId="5" borderId="23" xfId="2" applyNumberFormat="1" applyFont="1" applyFill="1" applyBorder="1" applyAlignment="1">
      <alignment horizontal="center"/>
    </xf>
    <xf numFmtId="0" fontId="7" fillId="0" borderId="0" xfId="2" applyFont="1" applyFill="1" applyAlignment="1">
      <alignment horizontal="center"/>
    </xf>
    <xf numFmtId="165" fontId="7" fillId="0" borderId="62" xfId="2" applyNumberFormat="1" applyFont="1" applyFill="1" applyBorder="1" applyAlignment="1">
      <alignment horizontal="center"/>
    </xf>
    <xf numFmtId="0" fontId="6" fillId="9" borderId="63" xfId="0" applyFont="1" applyFill="1" applyBorder="1" applyAlignment="1">
      <alignment horizontal="left"/>
    </xf>
    <xf numFmtId="1" fontId="7" fillId="9" borderId="0" xfId="2" quotePrefix="1" applyNumberFormat="1" applyFont="1" applyFill="1" applyBorder="1" applyAlignment="1">
      <alignment horizontal="center" wrapText="1"/>
    </xf>
    <xf numFmtId="3" fontId="7" fillId="9" borderId="63" xfId="2" applyNumberFormat="1" applyFont="1" applyFill="1" applyBorder="1" applyAlignment="1">
      <alignment horizontal="center"/>
    </xf>
    <xf numFmtId="0" fontId="0" fillId="9" borderId="63" xfId="0" applyFill="1" applyBorder="1"/>
    <xf numFmtId="3" fontId="7" fillId="9" borderId="0" xfId="2" applyNumberFormat="1" applyFont="1" applyFill="1" applyAlignment="1">
      <alignment horizontal="center"/>
    </xf>
    <xf numFmtId="3" fontId="7" fillId="9" borderId="0" xfId="2" quotePrefix="1" applyNumberFormat="1" applyFont="1" applyFill="1" applyAlignment="1">
      <alignment horizontal="center" wrapText="1"/>
    </xf>
    <xf numFmtId="10" fontId="7" fillId="9" borderId="0" xfId="2" quotePrefix="1" applyNumberFormat="1" applyFont="1" applyFill="1" applyAlignment="1">
      <alignment horizontal="center" wrapText="1"/>
    </xf>
    <xf numFmtId="3" fontId="7" fillId="9" borderId="0" xfId="2" applyNumberFormat="1" applyFont="1" applyFill="1" applyBorder="1" applyAlignment="1">
      <alignment horizontal="center"/>
    </xf>
    <xf numFmtId="165" fontId="7" fillId="9" borderId="0" xfId="1" applyNumberFormat="1" applyFont="1" applyFill="1" applyBorder="1" applyAlignment="1">
      <alignment horizontal="center"/>
    </xf>
    <xf numFmtId="3" fontId="7" fillId="9" borderId="0" xfId="2" quotePrefix="1" applyNumberFormat="1" applyFont="1" applyFill="1" applyBorder="1" applyAlignment="1">
      <alignment horizontal="center" wrapText="1"/>
    </xf>
    <xf numFmtId="10" fontId="7" fillId="9" borderId="0" xfId="2" quotePrefix="1" applyNumberFormat="1" applyFont="1" applyFill="1" applyBorder="1" applyAlignment="1">
      <alignment horizontal="center" wrapText="1"/>
    </xf>
    <xf numFmtId="2" fontId="7" fillId="9" borderId="0" xfId="2" applyNumberFormat="1" applyFont="1" applyFill="1" applyBorder="1" applyAlignment="1">
      <alignment horizontal="center"/>
    </xf>
    <xf numFmtId="166" fontId="7" fillId="9" borderId="64" xfId="2" applyNumberFormat="1" applyFont="1" applyFill="1" applyBorder="1" applyAlignment="1">
      <alignment horizontal="center"/>
    </xf>
    <xf numFmtId="2" fontId="7" fillId="9" borderId="23" xfId="2" applyNumberFormat="1" applyFont="1" applyFill="1" applyBorder="1" applyAlignment="1">
      <alignment horizontal="center"/>
    </xf>
    <xf numFmtId="0" fontId="6" fillId="10" borderId="63" xfId="0" applyFont="1" applyFill="1" applyBorder="1" applyAlignment="1">
      <alignment horizontal="left"/>
    </xf>
    <xf numFmtId="1" fontId="7" fillId="10" borderId="0" xfId="2" quotePrefix="1" applyNumberFormat="1" applyFont="1" applyFill="1" applyBorder="1" applyAlignment="1">
      <alignment horizontal="center" wrapText="1"/>
    </xf>
    <xf numFmtId="3" fontId="7" fillId="10" borderId="63" xfId="2" applyNumberFormat="1" applyFont="1" applyFill="1" applyBorder="1" applyAlignment="1">
      <alignment horizontal="center"/>
    </xf>
    <xf numFmtId="0" fontId="0" fillId="10" borderId="63" xfId="0" applyFill="1" applyBorder="1"/>
    <xf numFmtId="3" fontId="7" fillId="10" borderId="0" xfId="2" applyNumberFormat="1" applyFont="1" applyFill="1" applyAlignment="1">
      <alignment horizontal="center"/>
    </xf>
    <xf numFmtId="3" fontId="7" fillId="10" borderId="0" xfId="2" quotePrefix="1" applyNumberFormat="1" applyFont="1" applyFill="1" applyAlignment="1">
      <alignment horizontal="center" wrapText="1"/>
    </xf>
    <xf numFmtId="10" fontId="7" fillId="10" borderId="0" xfId="2" quotePrefix="1" applyNumberFormat="1" applyFont="1" applyFill="1" applyAlignment="1">
      <alignment horizontal="center" wrapText="1"/>
    </xf>
    <xf numFmtId="3" fontId="7" fillId="10" borderId="0" xfId="2" applyNumberFormat="1" applyFont="1" applyFill="1" applyBorder="1" applyAlignment="1">
      <alignment horizontal="center"/>
    </xf>
    <xf numFmtId="165" fontId="7" fillId="10" borderId="0" xfId="1" applyNumberFormat="1" applyFont="1" applyFill="1" applyBorder="1" applyAlignment="1">
      <alignment horizontal="center"/>
    </xf>
    <xf numFmtId="3" fontId="7" fillId="10" borderId="0" xfId="2" quotePrefix="1" applyNumberFormat="1" applyFont="1" applyFill="1" applyBorder="1" applyAlignment="1">
      <alignment horizontal="center" wrapText="1"/>
    </xf>
    <xf numFmtId="10" fontId="7" fillId="10" borderId="0" xfId="2" quotePrefix="1" applyNumberFormat="1" applyFont="1" applyFill="1" applyBorder="1" applyAlignment="1">
      <alignment horizontal="center" wrapText="1"/>
    </xf>
    <xf numFmtId="2" fontId="7" fillId="10" borderId="0" xfId="2" applyNumberFormat="1" applyFont="1" applyFill="1" applyBorder="1" applyAlignment="1">
      <alignment horizontal="center"/>
    </xf>
    <xf numFmtId="166" fontId="7" fillId="10" borderId="64" xfId="2" applyNumberFormat="1" applyFont="1" applyFill="1" applyBorder="1" applyAlignment="1">
      <alignment horizontal="center"/>
    </xf>
    <xf numFmtId="2" fontId="7" fillId="10" borderId="23" xfId="2" applyNumberFormat="1" applyFont="1" applyFill="1" applyBorder="1" applyAlignment="1">
      <alignment horizontal="center"/>
    </xf>
    <xf numFmtId="0" fontId="6" fillId="11" borderId="63" xfId="0" applyFont="1" applyFill="1" applyBorder="1" applyAlignment="1">
      <alignment horizontal="left"/>
    </xf>
    <xf numFmtId="1" fontId="7" fillId="11" borderId="0" xfId="2" quotePrefix="1" applyNumberFormat="1" applyFont="1" applyFill="1" applyBorder="1" applyAlignment="1">
      <alignment horizontal="center" wrapText="1"/>
    </xf>
    <xf numFmtId="3" fontId="7" fillId="11" borderId="63" xfId="2" applyNumberFormat="1" applyFont="1" applyFill="1" applyBorder="1" applyAlignment="1">
      <alignment horizontal="center"/>
    </xf>
    <xf numFmtId="0" fontId="0" fillId="11" borderId="63" xfId="0" applyFill="1" applyBorder="1"/>
    <xf numFmtId="3" fontId="7" fillId="11" borderId="0" xfId="2" applyNumberFormat="1" applyFont="1" applyFill="1" applyAlignment="1">
      <alignment horizontal="center"/>
    </xf>
    <xf numFmtId="3" fontId="7" fillId="11" borderId="0" xfId="2" quotePrefix="1" applyNumberFormat="1" applyFont="1" applyFill="1" applyAlignment="1">
      <alignment horizontal="center" wrapText="1"/>
    </xf>
    <xf numFmtId="10" fontId="7" fillId="11" borderId="0" xfId="2" quotePrefix="1" applyNumberFormat="1" applyFont="1" applyFill="1" applyAlignment="1">
      <alignment horizontal="center" wrapText="1"/>
    </xf>
    <xf numFmtId="3" fontId="7" fillId="11" borderId="0" xfId="2" applyNumberFormat="1" applyFont="1" applyFill="1" applyBorder="1" applyAlignment="1">
      <alignment horizontal="center"/>
    </xf>
    <xf numFmtId="165" fontId="7" fillId="11" borderId="0" xfId="1" applyNumberFormat="1" applyFont="1" applyFill="1" applyBorder="1" applyAlignment="1">
      <alignment horizontal="center"/>
    </xf>
    <xf numFmtId="3" fontId="7" fillId="11" borderId="0" xfId="2" quotePrefix="1" applyNumberFormat="1" applyFont="1" applyFill="1" applyBorder="1" applyAlignment="1">
      <alignment horizontal="center" wrapText="1"/>
    </xf>
    <xf numFmtId="10" fontId="7" fillId="11" borderId="0" xfId="2" quotePrefix="1" applyNumberFormat="1" applyFont="1" applyFill="1" applyBorder="1" applyAlignment="1">
      <alignment horizontal="center" wrapText="1"/>
    </xf>
    <xf numFmtId="2" fontId="7" fillId="11" borderId="0" xfId="2" applyNumberFormat="1" applyFont="1" applyFill="1" applyBorder="1" applyAlignment="1">
      <alignment horizontal="center"/>
    </xf>
    <xf numFmtId="166" fontId="7" fillId="11" borderId="64" xfId="2" applyNumberFormat="1" applyFont="1" applyFill="1" applyBorder="1" applyAlignment="1">
      <alignment horizontal="center"/>
    </xf>
    <xf numFmtId="2" fontId="7" fillId="11" borderId="23" xfId="2" applyNumberFormat="1" applyFont="1" applyFill="1" applyBorder="1" applyAlignment="1">
      <alignment horizontal="center"/>
    </xf>
    <xf numFmtId="1" fontId="7" fillId="0" borderId="0" xfId="2" quotePrefix="1" applyNumberFormat="1" applyFont="1" applyFill="1" applyBorder="1" applyAlignment="1">
      <alignment horizontal="center" wrapText="1"/>
    </xf>
    <xf numFmtId="3" fontId="7" fillId="0" borderId="63" xfId="2" applyNumberFormat="1" applyFont="1" applyFill="1" applyBorder="1" applyAlignment="1">
      <alignment horizontal="center"/>
    </xf>
    <xf numFmtId="0" fontId="0" fillId="0" borderId="62" xfId="0" applyBorder="1"/>
    <xf numFmtId="0" fontId="0" fillId="0" borderId="63" xfId="0" applyBorder="1"/>
    <xf numFmtId="3" fontId="7" fillId="0" borderId="0" xfId="2" applyNumberFormat="1" applyFont="1" applyFill="1" applyAlignment="1">
      <alignment horizontal="center"/>
    </xf>
    <xf numFmtId="3" fontId="7" fillId="0" borderId="0" xfId="2" quotePrefix="1" applyNumberFormat="1" applyFont="1" applyFill="1" applyAlignment="1">
      <alignment horizontal="center" wrapText="1"/>
    </xf>
    <xf numFmtId="10" fontId="7" fillId="0" borderId="0" xfId="2" quotePrefix="1" applyNumberFormat="1" applyFont="1" applyFill="1" applyAlignment="1">
      <alignment horizontal="center" wrapText="1"/>
    </xf>
    <xf numFmtId="3" fontId="7" fillId="0" borderId="0" xfId="2" applyNumberFormat="1" applyFont="1" applyFill="1" applyBorder="1" applyAlignment="1">
      <alignment horizontal="center"/>
    </xf>
    <xf numFmtId="165" fontId="7" fillId="0" borderId="0" xfId="1" applyNumberFormat="1" applyFont="1" applyFill="1" applyBorder="1" applyAlignment="1">
      <alignment horizontal="center"/>
    </xf>
    <xf numFmtId="3" fontId="7" fillId="0" borderId="0" xfId="2" quotePrefix="1" applyNumberFormat="1" applyFont="1" applyFill="1" applyBorder="1" applyAlignment="1">
      <alignment horizontal="center" wrapText="1"/>
    </xf>
    <xf numFmtId="10" fontId="7" fillId="0" borderId="0" xfId="2" quotePrefix="1" applyNumberFormat="1" applyFont="1" applyFill="1" applyBorder="1" applyAlignment="1">
      <alignment horizontal="center" wrapText="1"/>
    </xf>
    <xf numFmtId="2" fontId="7" fillId="0" borderId="0" xfId="2" applyNumberFormat="1" applyFont="1" applyFill="1" applyBorder="1" applyAlignment="1">
      <alignment horizontal="center"/>
    </xf>
    <xf numFmtId="166" fontId="7" fillId="0" borderId="64" xfId="2" applyNumberFormat="1" applyFont="1" applyFill="1" applyBorder="1" applyAlignment="1">
      <alignment horizontal="center"/>
    </xf>
    <xf numFmtId="2" fontId="7" fillId="0" borderId="23" xfId="1" applyNumberFormat="1" applyFont="1" applyFill="1" applyBorder="1" applyAlignment="1">
      <alignment horizontal="center"/>
    </xf>
    <xf numFmtId="2" fontId="7" fillId="0" borderId="23" xfId="2" applyNumberFormat="1" applyFont="1" applyFill="1" applyBorder="1" applyAlignment="1">
      <alignment horizontal="center"/>
    </xf>
    <xf numFmtId="0" fontId="0" fillId="11" borderId="0" xfId="0" applyFill="1"/>
    <xf numFmtId="165" fontId="7" fillId="0" borderId="0" xfId="2" applyNumberFormat="1" applyFont="1" applyFill="1" applyBorder="1" applyAlignment="1">
      <alignment horizontal="center"/>
    </xf>
    <xf numFmtId="0" fontId="6" fillId="0" borderId="63" xfId="0" applyFont="1" applyBorder="1" applyAlignment="1">
      <alignment horizontal="left"/>
    </xf>
    <xf numFmtId="0" fontId="7" fillId="0" borderId="62" xfId="0" applyFont="1" applyBorder="1" applyAlignment="1">
      <alignment horizontal="center"/>
    </xf>
    <xf numFmtId="0" fontId="19" fillId="0" borderId="0" xfId="0" applyFont="1" applyAlignment="1">
      <alignment horizontal="center"/>
    </xf>
    <xf numFmtId="0" fontId="19" fillId="4" borderId="0" xfId="0" applyFont="1" applyFill="1"/>
    <xf numFmtId="10" fontId="7" fillId="0" borderId="63" xfId="2" quotePrefix="1" applyNumberFormat="1" applyFont="1" applyFill="1" applyBorder="1" applyAlignment="1">
      <alignment horizontal="center" wrapText="1"/>
    </xf>
    <xf numFmtId="0" fontId="0" fillId="0" borderId="65" xfId="0" applyBorder="1"/>
    <xf numFmtId="0" fontId="0" fillId="0" borderId="64" xfId="0" applyBorder="1"/>
    <xf numFmtId="0" fontId="6" fillId="0" borderId="62" xfId="0" applyFont="1" applyBorder="1" applyAlignment="1">
      <alignment horizontal="center"/>
    </xf>
    <xf numFmtId="0" fontId="14" fillId="0" borderId="0" xfId="0"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center" vertical="center" wrapText="1"/>
    </xf>
    <xf numFmtId="0" fontId="0" fillId="0" borderId="0" xfId="0" applyAlignment="1">
      <alignment horizontal="center"/>
    </xf>
    <xf numFmtId="10" fontId="0" fillId="0" borderId="0" xfId="0" applyNumberFormat="1" applyAlignment="1">
      <alignment horizontal="center"/>
    </xf>
    <xf numFmtId="10" fontId="0" fillId="0" borderId="0" xfId="1" applyNumberFormat="1" applyFont="1" applyFill="1" applyBorder="1" applyAlignment="1">
      <alignment horizontal="center"/>
    </xf>
    <xf numFmtId="10" fontId="14" fillId="0" borderId="0" xfId="1" applyNumberFormat="1" applyFont="1" applyFill="1" applyBorder="1" applyAlignment="1">
      <alignment horizontal="center"/>
    </xf>
    <xf numFmtId="3" fontId="6" fillId="8" borderId="56" xfId="1" applyNumberFormat="1" applyFont="1" applyFill="1" applyBorder="1" applyAlignment="1">
      <alignment horizontal="center"/>
    </xf>
    <xf numFmtId="165" fontId="6" fillId="9" borderId="66" xfId="1" applyNumberFormat="1" applyFont="1" applyFill="1" applyBorder="1" applyAlignment="1">
      <alignment horizontal="center"/>
    </xf>
    <xf numFmtId="165" fontId="6" fillId="10" borderId="67" xfId="1" applyNumberFormat="1" applyFont="1" applyFill="1" applyBorder="1" applyAlignment="1">
      <alignment horizontal="center"/>
    </xf>
    <xf numFmtId="165" fontId="6" fillId="11" borderId="67" xfId="1" applyNumberFormat="1" applyFont="1" applyFill="1" applyBorder="1" applyAlignment="1">
      <alignment horizontal="center"/>
    </xf>
    <xf numFmtId="165" fontId="6" fillId="0" borderId="68" xfId="1" applyNumberFormat="1" applyFont="1" applyBorder="1" applyAlignment="1">
      <alignment horizontal="center"/>
    </xf>
    <xf numFmtId="0" fontId="10" fillId="0" borderId="28" xfId="0" applyFont="1" applyBorder="1" applyAlignment="1">
      <alignment horizontal="center"/>
    </xf>
    <xf numFmtId="0" fontId="10" fillId="3" borderId="28" xfId="0" applyFont="1" applyFill="1" applyBorder="1" applyAlignment="1">
      <alignment horizontal="center"/>
    </xf>
    <xf numFmtId="3" fontId="10" fillId="12" borderId="28" xfId="1" applyNumberFormat="1" applyFont="1" applyFill="1" applyBorder="1" applyAlignment="1">
      <alignment horizontal="center"/>
    </xf>
    <xf numFmtId="0" fontId="17" fillId="9" borderId="0" xfId="0" applyFont="1" applyFill="1"/>
    <xf numFmtId="0" fontId="0" fillId="9" borderId="0" xfId="0" applyFill="1"/>
    <xf numFmtId="165" fontId="7" fillId="9" borderId="0" xfId="2" applyNumberFormat="1" applyFont="1" applyFill="1" applyBorder="1" applyAlignment="1">
      <alignment horizontal="center"/>
    </xf>
    <xf numFmtId="0" fontId="6" fillId="9" borderId="62" xfId="0" applyFont="1" applyFill="1" applyBorder="1" applyAlignment="1">
      <alignment horizontal="center"/>
    </xf>
    <xf numFmtId="10" fontId="7" fillId="9" borderId="63" xfId="2" quotePrefix="1" applyNumberFormat="1" applyFont="1" applyFill="1" applyBorder="1" applyAlignment="1">
      <alignment horizontal="center" wrapText="1"/>
    </xf>
    <xf numFmtId="0" fontId="17" fillId="9" borderId="64" xfId="0" applyFont="1" applyFill="1" applyBorder="1"/>
    <xf numFmtId="0" fontId="17" fillId="11" borderId="0" xfId="0" applyFont="1" applyFill="1"/>
    <xf numFmtId="165" fontId="7" fillId="11" borderId="0" xfId="2" applyNumberFormat="1" applyFont="1" applyFill="1" applyBorder="1" applyAlignment="1">
      <alignment horizontal="center"/>
    </xf>
    <xf numFmtId="10" fontId="7" fillId="11" borderId="63" xfId="2" quotePrefix="1" applyNumberFormat="1" applyFont="1" applyFill="1" applyBorder="1" applyAlignment="1">
      <alignment horizontal="center" wrapText="1"/>
    </xf>
    <xf numFmtId="0" fontId="17" fillId="11" borderId="64" xfId="0" applyFont="1" applyFill="1" applyBorder="1"/>
    <xf numFmtId="0" fontId="6" fillId="11" borderId="62" xfId="0" applyFont="1" applyFill="1" applyBorder="1" applyAlignment="1">
      <alignment horizontal="center"/>
    </xf>
    <xf numFmtId="0" fontId="17" fillId="5" borderId="0" xfId="0" applyFont="1" applyFill="1"/>
    <xf numFmtId="0" fontId="0" fillId="5" borderId="0" xfId="0" applyFill="1"/>
    <xf numFmtId="9" fontId="7" fillId="5" borderId="62" xfId="2" applyNumberFormat="1" applyFont="1" applyFill="1" applyBorder="1" applyAlignment="1">
      <alignment horizontal="center"/>
    </xf>
    <xf numFmtId="0" fontId="17" fillId="10" borderId="0" xfId="0" applyFont="1" applyFill="1"/>
    <xf numFmtId="0" fontId="0" fillId="10" borderId="0" xfId="0" applyFill="1"/>
    <xf numFmtId="165" fontId="7" fillId="10" borderId="0" xfId="2" applyNumberFormat="1" applyFont="1" applyFill="1" applyBorder="1" applyAlignment="1">
      <alignment horizontal="center"/>
    </xf>
    <xf numFmtId="10" fontId="7" fillId="10" borderId="63" xfId="2" quotePrefix="1" applyNumberFormat="1" applyFont="1" applyFill="1" applyBorder="1" applyAlignment="1">
      <alignment horizontal="center" wrapText="1"/>
    </xf>
    <xf numFmtId="0" fontId="17" fillId="10" borderId="64" xfId="0" applyFont="1" applyFill="1" applyBorder="1"/>
    <xf numFmtId="0" fontId="6" fillId="10" borderId="62" xfId="0" applyFont="1" applyFill="1" applyBorder="1" applyAlignment="1">
      <alignment horizontal="center"/>
    </xf>
    <xf numFmtId="0" fontId="0" fillId="0" borderId="24" xfId="0" applyBorder="1"/>
    <xf numFmtId="10" fontId="7" fillId="5" borderId="61" xfId="2" quotePrefix="1" applyNumberFormat="1" applyFont="1" applyFill="1" applyBorder="1" applyAlignment="1">
      <alignment horizontal="center" wrapText="1"/>
    </xf>
    <xf numFmtId="0" fontId="17" fillId="5" borderId="65" xfId="0" applyFont="1" applyFill="1" applyBorder="1"/>
    <xf numFmtId="0" fontId="19" fillId="0" borderId="62" xfId="0" applyFont="1" applyBorder="1" applyAlignment="1">
      <alignment horizontal="center"/>
    </xf>
    <xf numFmtId="2" fontId="17" fillId="5" borderId="69" xfId="0" applyNumberFormat="1" applyFont="1" applyFill="1" applyBorder="1" applyAlignment="1">
      <alignment horizontal="left"/>
    </xf>
    <xf numFmtId="0" fontId="17" fillId="0" borderId="62" xfId="0" applyFont="1" applyBorder="1"/>
    <xf numFmtId="0" fontId="17" fillId="11" borderId="62" xfId="0" applyFont="1" applyFill="1" applyBorder="1"/>
    <xf numFmtId="0" fontId="17" fillId="10" borderId="62" xfId="0" applyFont="1" applyFill="1" applyBorder="1"/>
    <xf numFmtId="0" fontId="17" fillId="9" borderId="62" xfId="0" applyFont="1" applyFill="1" applyBorder="1"/>
    <xf numFmtId="2" fontId="0" fillId="5" borderId="62" xfId="0" applyNumberFormat="1" applyFill="1" applyBorder="1"/>
    <xf numFmtId="2" fontId="0" fillId="11" borderId="62" xfId="0" applyNumberFormat="1" applyFill="1" applyBorder="1"/>
    <xf numFmtId="2" fontId="0" fillId="10" borderId="62" xfId="0" applyNumberFormat="1" applyFill="1" applyBorder="1"/>
    <xf numFmtId="2" fontId="0" fillId="9" borderId="62" xfId="0" applyNumberFormat="1" applyFill="1" applyBorder="1"/>
    <xf numFmtId="0" fontId="0" fillId="11" borderId="62" xfId="0" applyFill="1" applyBorder="1"/>
    <xf numFmtId="2" fontId="0" fillId="0" borderId="62" xfId="0" applyNumberFormat="1" applyBorder="1"/>
    <xf numFmtId="0" fontId="7" fillId="0" borderId="63" xfId="0" applyFont="1" applyBorder="1" applyAlignment="1">
      <alignment horizontal="center"/>
    </xf>
    <xf numFmtId="0" fontId="20" fillId="13" borderId="0" xfId="6" applyFont="1" applyFill="1"/>
    <xf numFmtId="0" fontId="21" fillId="13" borderId="0" xfId="6" applyFont="1" applyFill="1"/>
    <xf numFmtId="0" fontId="21" fillId="0" borderId="0" xfId="6" applyFont="1"/>
    <xf numFmtId="0" fontId="23" fillId="0" borderId="0" xfId="6" applyFont="1"/>
    <xf numFmtId="0" fontId="24" fillId="0" borderId="0" xfId="6" applyFont="1"/>
    <xf numFmtId="0" fontId="24" fillId="0" borderId="0" xfId="6" applyFont="1" applyAlignment="1">
      <alignment horizontal="center"/>
    </xf>
    <xf numFmtId="0" fontId="25" fillId="0" borderId="0" xfId="6" applyFont="1"/>
    <xf numFmtId="0" fontId="17" fillId="0" borderId="64" xfId="0" applyFont="1" applyBorder="1"/>
    <xf numFmtId="0" fontId="23" fillId="0" borderId="0" xfId="6" applyFont="1"/>
    <xf numFmtId="0" fontId="22" fillId="0" borderId="0" xfId="6" applyFont="1"/>
    <xf numFmtId="0" fontId="21" fillId="0" borderId="0" xfId="6" applyFont="1"/>
    <xf numFmtId="0" fontId="25" fillId="0" borderId="0" xfId="6" applyFont="1"/>
    <xf numFmtId="0" fontId="19" fillId="0" borderId="0" xfId="6" applyFont="1"/>
    <xf numFmtId="0" fontId="14" fillId="0" borderId="11" xfId="0" applyFont="1" applyBorder="1" applyAlignment="1">
      <alignment horizontal="center" vertical="center"/>
    </xf>
    <xf numFmtId="0" fontId="14" fillId="0" borderId="12" xfId="0" applyFont="1" applyBorder="1" applyAlignment="1">
      <alignment horizontal="center" vertical="center"/>
    </xf>
    <xf numFmtId="0" fontId="14" fillId="0" borderId="13" xfId="0" applyFont="1" applyBorder="1" applyAlignment="1">
      <alignment horizontal="center" vertical="center"/>
    </xf>
    <xf numFmtId="0" fontId="14" fillId="0" borderId="14" xfId="0" applyFont="1" applyBorder="1" applyAlignment="1">
      <alignment horizontal="center" vertical="center"/>
    </xf>
    <xf numFmtId="0" fontId="14" fillId="0" borderId="0" xfId="0" applyFont="1" applyAlignment="1">
      <alignment horizontal="center" vertical="center"/>
    </xf>
    <xf numFmtId="0" fontId="10" fillId="7" borderId="26" xfId="0" applyFont="1" applyFill="1" applyBorder="1" applyAlignment="1">
      <alignment horizontal="center" vertical="center" wrapText="1"/>
    </xf>
    <xf numFmtId="0" fontId="10" fillId="7" borderId="27" xfId="0" applyFont="1" applyFill="1" applyBorder="1" applyAlignment="1">
      <alignment horizontal="center" vertical="center" wrapText="1"/>
    </xf>
    <xf numFmtId="0" fontId="10" fillId="0" borderId="27" xfId="0" applyFont="1" applyBorder="1" applyAlignment="1">
      <alignment horizontal="center" vertical="center"/>
    </xf>
    <xf numFmtId="0" fontId="10" fillId="7" borderId="27" xfId="0" applyFont="1" applyFill="1" applyBorder="1" applyAlignment="1">
      <alignment horizontal="center" vertical="center"/>
    </xf>
    <xf numFmtId="0" fontId="10" fillId="7" borderId="28" xfId="0" applyFont="1" applyFill="1" applyBorder="1" applyAlignment="1">
      <alignment horizontal="center" vertical="center"/>
    </xf>
    <xf numFmtId="0" fontId="16" fillId="8" borderId="29" xfId="0" applyFont="1" applyFill="1" applyBorder="1" applyAlignment="1">
      <alignment horizontal="left" vertical="center" wrapText="1"/>
    </xf>
    <xf numFmtId="0" fontId="16" fillId="8" borderId="30" xfId="0" applyFont="1" applyFill="1" applyBorder="1" applyAlignment="1">
      <alignment horizontal="left" vertical="center" wrapText="1"/>
    </xf>
    <xf numFmtId="0" fontId="16" fillId="8" borderId="31" xfId="0" applyFont="1" applyFill="1" applyBorder="1" applyAlignment="1">
      <alignment horizontal="left" vertical="center" wrapText="1"/>
    </xf>
    <xf numFmtId="0" fontId="16" fillId="8" borderId="22" xfId="0" applyFont="1" applyFill="1" applyBorder="1" applyAlignment="1">
      <alignment horizontal="left" vertical="center" wrapText="1"/>
    </xf>
    <xf numFmtId="0" fontId="16" fillId="8" borderId="0" xfId="0" applyFont="1" applyFill="1" applyAlignment="1">
      <alignment horizontal="left" vertical="center" wrapText="1"/>
    </xf>
    <xf numFmtId="0" fontId="16" fillId="8" borderId="23" xfId="0" applyFont="1" applyFill="1" applyBorder="1" applyAlignment="1">
      <alignment horizontal="left" vertical="center" wrapText="1"/>
    </xf>
    <xf numFmtId="0" fontId="16" fillId="8" borderId="41" xfId="0" applyFont="1" applyFill="1" applyBorder="1" applyAlignment="1">
      <alignment horizontal="left" vertical="center" wrapText="1"/>
    </xf>
    <xf numFmtId="0" fontId="16" fillId="8" borderId="38" xfId="0" applyFont="1" applyFill="1" applyBorder="1" applyAlignment="1">
      <alignment horizontal="left" vertical="center" wrapText="1"/>
    </xf>
    <xf numFmtId="0" fontId="16" fillId="8" borderId="42" xfId="0" applyFont="1" applyFill="1" applyBorder="1" applyAlignment="1">
      <alignment horizontal="left" vertical="center" wrapText="1"/>
    </xf>
    <xf numFmtId="0" fontId="19" fillId="0" borderId="0" xfId="0" applyFont="1" applyBorder="1" applyAlignment="1">
      <alignment horizontal="center"/>
    </xf>
    <xf numFmtId="0" fontId="6" fillId="5" borderId="0" xfId="0" applyFont="1" applyFill="1" applyBorder="1" applyAlignment="1">
      <alignment horizontal="center"/>
    </xf>
  </cellXfs>
  <cellStyles count="7">
    <cellStyle name="Comma 2" xfId="4" xr:uid="{19DB2818-374E-4CCD-96F8-00B55D565535}"/>
    <cellStyle name="Comma 3" xfId="5" xr:uid="{C0731B15-532A-4F90-AD31-193862902C15}"/>
    <cellStyle name="Good" xfId="2" builtinId="26"/>
    <cellStyle name="Hyperlink" xfId="3" builtinId="8"/>
    <cellStyle name="Normal" xfId="0" builtinId="0"/>
    <cellStyle name="Normal 2" xfId="6" xr:uid="{68C4C8ED-7229-4E72-B085-43A1F5ACD0E2}"/>
    <cellStyle name="Percent" xfId="1" builtinId="5"/>
  </cellStyles>
  <dxfs count="1">
    <dxf>
      <fill>
        <patternFill>
          <bgColor rgb="FFFFFFBE"/>
        </patternFill>
      </fill>
    </dxf>
  </dxfs>
  <tableStyles count="0" defaultTableStyle="TableStyleMedium2" defaultPivotStyle="PivotStyleLight16"/>
  <colors>
    <mruColors>
      <color rgb="FFE6E600"/>
      <color rgb="FFFFFFBE"/>
      <color rgb="FFA8A800"/>
      <color rgb="FFC8F0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borealisdata.ca/dataset.xhtml?persistentId=doi:10.5683/SP/EUG3DT" TargetMode="External"/><Relationship Id="rId2" Type="http://schemas.openxmlformats.org/officeDocument/2006/relationships/hyperlink" Target="https://japr.homestead.com/Gordon_FinalVersion131216.pdf" TargetMode="External"/><Relationship Id="rId1" Type="http://schemas.openxmlformats.org/officeDocument/2006/relationships/hyperlink" Target="https://www.canadiansuburbs.ca/wp-content/uploads/2022/03/Still_Suburban_Monograph_2016.pdf" TargetMode="External"/><Relationship Id="rId6" Type="http://schemas.openxmlformats.org/officeDocument/2006/relationships/hyperlink" Target="http://www.canadiansuburbs.ca/" TargetMode="External"/><Relationship Id="rId5" Type="http://schemas.openxmlformats.org/officeDocument/2006/relationships/hyperlink" Target="https://datacentre.chass.utoronto.ca/" TargetMode="External"/><Relationship Id="rId4" Type="http://schemas.openxmlformats.org/officeDocument/2006/relationships/hyperlink" Target="https://www12.statcan.gc.ca/census-recensement/2021/dp-pd/prof/details/download-telecharger.cfm?Lang=E"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hyperlink" Target="https://www150.statcan.gc.ca/n1/daily-quotidien/171129/t001c-eng.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6A4DD1-0DFE-40F2-B3A7-A439B8F15B7F}">
  <dimension ref="A1:M45"/>
  <sheetViews>
    <sheetView topLeftCell="A10" workbookViewId="0">
      <selection activeCell="O17" sqref="O17"/>
    </sheetView>
  </sheetViews>
  <sheetFormatPr defaultRowHeight="15"/>
  <sheetData>
    <row r="1" spans="1:13">
      <c r="A1" s="263" t="s">
        <v>0</v>
      </c>
      <c r="B1" s="264"/>
      <c r="C1" s="265"/>
      <c r="D1" s="265"/>
      <c r="E1" s="265"/>
      <c r="F1" s="265"/>
      <c r="G1" s="265"/>
      <c r="H1" s="265"/>
      <c r="I1" s="265"/>
      <c r="J1" s="265"/>
      <c r="K1" s="265"/>
      <c r="L1" s="265"/>
      <c r="M1" s="265"/>
    </row>
    <row r="2" spans="1:13">
      <c r="A2" s="272" t="s">
        <v>162</v>
      </c>
      <c r="B2" s="272"/>
      <c r="C2" s="272"/>
      <c r="D2" s="272"/>
      <c r="E2" s="272"/>
      <c r="F2" s="272"/>
      <c r="G2" s="265"/>
      <c r="H2" s="265"/>
      <c r="I2" s="265"/>
      <c r="J2" s="265"/>
      <c r="K2" s="265"/>
      <c r="L2" s="265"/>
      <c r="M2" s="265"/>
    </row>
    <row r="3" spans="1:13">
      <c r="A3" s="273" t="s">
        <v>163</v>
      </c>
      <c r="B3" s="273"/>
      <c r="C3" s="273"/>
      <c r="D3" s="265"/>
      <c r="E3" s="265"/>
      <c r="F3" s="265"/>
      <c r="G3" s="265"/>
      <c r="H3" s="265"/>
      <c r="I3" s="265"/>
      <c r="J3" s="265"/>
      <c r="K3" s="265"/>
      <c r="L3" s="265"/>
      <c r="M3" s="265"/>
    </row>
    <row r="4" spans="1:13">
      <c r="A4" s="273" t="s">
        <v>164</v>
      </c>
      <c r="B4" s="273"/>
      <c r="C4" s="273"/>
      <c r="D4" s="273"/>
      <c r="E4" s="273"/>
      <c r="F4" s="273"/>
      <c r="G4" s="273"/>
      <c r="H4" s="265"/>
      <c r="I4" s="265"/>
      <c r="J4" s="265"/>
      <c r="K4" s="265"/>
      <c r="L4" s="265"/>
      <c r="M4" s="265"/>
    </row>
    <row r="5" spans="1:13">
      <c r="A5" s="273" t="s">
        <v>165</v>
      </c>
      <c r="B5" s="273"/>
      <c r="C5" s="273"/>
      <c r="D5" s="273"/>
      <c r="E5" s="273"/>
      <c r="F5" s="273"/>
      <c r="G5" s="265"/>
      <c r="H5" s="265"/>
      <c r="I5" s="265"/>
      <c r="J5" s="265"/>
      <c r="K5" s="265"/>
      <c r="L5" s="265"/>
      <c r="M5" s="265"/>
    </row>
    <row r="6" spans="1:13">
      <c r="A6" s="273" t="s">
        <v>166</v>
      </c>
      <c r="B6" s="273"/>
      <c r="C6" s="273"/>
      <c r="D6" s="273"/>
      <c r="E6" s="265"/>
      <c r="F6" s="265"/>
      <c r="G6" s="265"/>
      <c r="H6" s="265"/>
      <c r="I6" s="265"/>
      <c r="J6" s="265"/>
      <c r="K6" s="265"/>
      <c r="L6" s="265"/>
      <c r="M6" s="265"/>
    </row>
    <row r="7" spans="1:13">
      <c r="A7" s="273" t="s">
        <v>167</v>
      </c>
      <c r="B7" s="273"/>
      <c r="C7" s="265"/>
      <c r="D7" s="265"/>
      <c r="E7" s="265"/>
      <c r="F7" s="265"/>
      <c r="G7" s="265"/>
      <c r="H7" s="265"/>
      <c r="I7" s="265"/>
      <c r="J7" s="265"/>
      <c r="K7" s="265"/>
      <c r="L7" s="265"/>
      <c r="M7" s="265"/>
    </row>
    <row r="8" spans="1:13">
      <c r="A8" s="273" t="s">
        <v>168</v>
      </c>
      <c r="B8" s="273"/>
      <c r="C8" s="273"/>
      <c r="D8" s="273"/>
      <c r="E8" s="265"/>
      <c r="F8" s="265"/>
      <c r="G8" s="265"/>
      <c r="H8" s="265"/>
      <c r="I8" s="265"/>
      <c r="J8" s="265"/>
      <c r="K8" s="265"/>
      <c r="L8" s="265"/>
      <c r="M8" s="265"/>
    </row>
    <row r="9" spans="1:13">
      <c r="A9" s="265"/>
      <c r="B9" s="265"/>
      <c r="C9" s="265"/>
      <c r="D9" s="265"/>
      <c r="E9" s="265"/>
      <c r="F9" s="265"/>
      <c r="G9" s="265"/>
      <c r="H9" s="265"/>
      <c r="I9" s="265"/>
      <c r="J9" s="265"/>
      <c r="K9" s="265"/>
      <c r="L9" s="265"/>
      <c r="M9" s="265"/>
    </row>
    <row r="10" spans="1:13">
      <c r="A10" s="263" t="s">
        <v>169</v>
      </c>
      <c r="B10" s="264"/>
      <c r="C10" s="265"/>
      <c r="D10" s="265"/>
      <c r="E10" s="265"/>
      <c r="F10" s="265"/>
      <c r="G10" s="265"/>
      <c r="H10" s="265"/>
      <c r="I10" s="265"/>
      <c r="J10" s="265"/>
      <c r="K10" s="265"/>
      <c r="L10" s="265"/>
      <c r="M10" s="265"/>
    </row>
    <row r="11" spans="1:13">
      <c r="A11" s="271" t="s">
        <v>170</v>
      </c>
      <c r="B11" s="271"/>
      <c r="C11" s="271"/>
      <c r="D11" s="271"/>
      <c r="E11" s="271"/>
      <c r="F11" s="267"/>
      <c r="G11" s="267"/>
      <c r="H11" s="267"/>
      <c r="I11" s="267"/>
      <c r="J11" s="267"/>
      <c r="K11" s="265"/>
      <c r="L11" s="265"/>
      <c r="M11" s="265"/>
    </row>
    <row r="12" spans="1:13">
      <c r="A12" s="271" t="s">
        <v>171</v>
      </c>
      <c r="B12" s="271"/>
      <c r="C12" s="271"/>
      <c r="D12" s="271"/>
      <c r="E12" s="271"/>
      <c r="F12" s="271"/>
      <c r="G12" s="271"/>
      <c r="H12" s="271"/>
      <c r="I12" s="267"/>
      <c r="J12" s="267"/>
      <c r="K12" s="267"/>
      <c r="L12" s="267"/>
      <c r="M12" s="267"/>
    </row>
    <row r="13" spans="1:13">
      <c r="A13" s="271" t="s">
        <v>172</v>
      </c>
      <c r="B13" s="271"/>
      <c r="C13" s="271"/>
      <c r="D13" s="271"/>
      <c r="E13" s="271"/>
      <c r="F13" s="271"/>
      <c r="G13" s="271"/>
      <c r="H13" s="271"/>
      <c r="I13" s="271"/>
      <c r="J13" s="271"/>
      <c r="K13" s="271"/>
      <c r="L13" s="271"/>
      <c r="M13" s="267"/>
    </row>
    <row r="14" spans="1:13">
      <c r="A14" s="271" t="s">
        <v>173</v>
      </c>
      <c r="B14" s="271"/>
      <c r="C14" s="271"/>
      <c r="D14" s="271"/>
      <c r="E14" s="271"/>
      <c r="F14" s="271"/>
      <c r="G14" s="271"/>
      <c r="H14" s="271"/>
      <c r="I14" s="271"/>
      <c r="J14" s="271"/>
      <c r="K14" s="271"/>
      <c r="L14" s="267"/>
      <c r="M14" s="267"/>
    </row>
    <row r="15" spans="1:13">
      <c r="A15" s="271" t="s">
        <v>1</v>
      </c>
      <c r="B15" s="271"/>
      <c r="C15" s="271"/>
      <c r="D15" s="271"/>
      <c r="E15" s="271"/>
      <c r="F15" s="271"/>
      <c r="G15" s="271"/>
      <c r="H15" s="271"/>
      <c r="I15" s="268"/>
      <c r="J15" s="268"/>
      <c r="K15" s="268"/>
      <c r="L15" s="268"/>
      <c r="M15" s="268"/>
    </row>
    <row r="16" spans="1:13">
      <c r="A16" s="266"/>
      <c r="B16" s="268"/>
      <c r="C16" s="268"/>
      <c r="D16" s="268"/>
      <c r="E16" s="268"/>
      <c r="F16" s="268"/>
      <c r="G16" s="268"/>
      <c r="H16" s="268"/>
      <c r="I16" s="268"/>
      <c r="J16" s="268"/>
      <c r="K16" s="268"/>
      <c r="L16" s="268"/>
      <c r="M16" s="268"/>
    </row>
    <row r="17" spans="1:13">
      <c r="A17" s="273" t="s">
        <v>174</v>
      </c>
      <c r="B17" s="273"/>
      <c r="C17" s="273"/>
      <c r="D17" s="273"/>
      <c r="E17" s="273"/>
      <c r="F17" s="273"/>
      <c r="G17" s="273"/>
      <c r="H17" s="273"/>
      <c r="I17" s="268"/>
      <c r="J17" s="268"/>
      <c r="K17" s="268"/>
      <c r="L17" s="268"/>
      <c r="M17" s="268"/>
    </row>
    <row r="18" spans="1:13">
      <c r="A18" s="273" t="s">
        <v>175</v>
      </c>
      <c r="B18" s="273"/>
      <c r="C18" s="273"/>
      <c r="D18" s="273"/>
      <c r="E18" s="273"/>
      <c r="F18" s="265"/>
      <c r="G18" s="265"/>
      <c r="H18" s="265"/>
      <c r="I18" s="265"/>
      <c r="J18" s="265"/>
      <c r="K18" s="265"/>
      <c r="L18" s="265"/>
      <c r="M18" s="265"/>
    </row>
    <row r="19" spans="1:13">
      <c r="A19" s="265"/>
      <c r="B19" s="265"/>
      <c r="C19" s="265"/>
      <c r="D19" s="265"/>
      <c r="E19" s="265"/>
      <c r="F19" s="265"/>
      <c r="G19" s="265"/>
      <c r="H19" s="265"/>
      <c r="I19" s="265"/>
      <c r="J19" s="265"/>
      <c r="K19" s="265"/>
      <c r="L19" s="265"/>
      <c r="M19" s="265"/>
    </row>
    <row r="20" spans="1:13">
      <c r="A20" s="263" t="s">
        <v>2</v>
      </c>
      <c r="B20" s="264"/>
      <c r="C20" s="265"/>
      <c r="D20" s="265"/>
      <c r="E20" s="265"/>
      <c r="F20" s="265"/>
      <c r="G20" s="265"/>
      <c r="H20" s="265"/>
      <c r="I20" s="265"/>
      <c r="J20" s="265"/>
      <c r="K20" s="265"/>
      <c r="L20" s="265"/>
      <c r="M20" s="265"/>
    </row>
    <row r="21" spans="1:13">
      <c r="A21" s="265" t="s">
        <v>3</v>
      </c>
      <c r="B21" s="273" t="s">
        <v>4</v>
      </c>
      <c r="C21" s="273"/>
      <c r="D21" s="273"/>
      <c r="E21" s="273"/>
      <c r="F21" s="273"/>
      <c r="G21" s="265"/>
      <c r="H21" s="265"/>
      <c r="I21" s="265"/>
      <c r="J21" s="265"/>
      <c r="K21" s="265"/>
      <c r="L21" s="265"/>
      <c r="M21" s="265"/>
    </row>
    <row r="22" spans="1:13">
      <c r="A22" s="265"/>
      <c r="B22" s="265"/>
      <c r="C22" s="265"/>
      <c r="D22" s="265"/>
      <c r="E22" s="265"/>
      <c r="F22" s="265"/>
      <c r="G22" s="265"/>
      <c r="H22" s="265"/>
      <c r="I22" s="265"/>
      <c r="J22" s="265"/>
      <c r="K22" s="265"/>
      <c r="L22" s="265"/>
      <c r="M22" s="265"/>
    </row>
    <row r="23" spans="1:13">
      <c r="A23" s="265" t="s">
        <v>5</v>
      </c>
      <c r="B23" s="274" t="s">
        <v>6</v>
      </c>
      <c r="C23" s="274"/>
      <c r="D23" s="274"/>
      <c r="E23" s="274"/>
      <c r="F23" s="274"/>
      <c r="G23" s="274"/>
      <c r="H23" s="274"/>
      <c r="I23" s="274"/>
      <c r="J23" s="274"/>
      <c r="K23" s="274"/>
      <c r="L23" s="265"/>
      <c r="M23" s="265"/>
    </row>
    <row r="24" spans="1:13">
      <c r="A24" s="265"/>
      <c r="B24" s="269"/>
      <c r="C24" s="265"/>
      <c r="D24" s="265"/>
      <c r="E24" s="265"/>
      <c r="F24" s="265"/>
      <c r="G24" s="265"/>
      <c r="H24" s="265"/>
      <c r="I24" s="265"/>
      <c r="J24" s="265"/>
      <c r="K24" s="265"/>
      <c r="L24" s="265"/>
      <c r="M24" s="265"/>
    </row>
    <row r="25" spans="1:13">
      <c r="A25" s="265" t="s">
        <v>176</v>
      </c>
      <c r="B25" s="274" t="s">
        <v>177</v>
      </c>
      <c r="C25" s="274"/>
      <c r="D25" s="274"/>
      <c r="E25" s="274"/>
      <c r="F25" s="274"/>
      <c r="G25" s="274"/>
      <c r="H25" s="274"/>
      <c r="I25" s="265"/>
      <c r="J25" s="265"/>
      <c r="K25" s="265"/>
      <c r="L25" s="265"/>
      <c r="M25" s="265"/>
    </row>
    <row r="26" spans="1:13">
      <c r="A26" s="265"/>
      <c r="B26" s="265"/>
      <c r="C26" s="265"/>
      <c r="D26" s="265"/>
      <c r="E26" s="265"/>
      <c r="F26" s="265"/>
      <c r="G26" s="265"/>
      <c r="H26" s="265"/>
      <c r="I26" s="265"/>
      <c r="J26" s="265"/>
      <c r="K26" s="265"/>
      <c r="L26" s="265"/>
      <c r="M26" s="265"/>
    </row>
    <row r="27" spans="1:13">
      <c r="A27" s="265" t="s">
        <v>7</v>
      </c>
      <c r="B27" s="273" t="s">
        <v>8</v>
      </c>
      <c r="C27" s="273"/>
      <c r="D27" s="273"/>
      <c r="E27" s="273"/>
      <c r="F27" s="273"/>
      <c r="G27" s="273"/>
      <c r="H27" s="273"/>
      <c r="I27" s="265"/>
      <c r="J27" s="265"/>
      <c r="K27" s="265"/>
      <c r="L27" s="265"/>
      <c r="M27" s="265"/>
    </row>
    <row r="28" spans="1:13">
      <c r="A28" s="265"/>
      <c r="B28" s="273" t="s">
        <v>9</v>
      </c>
      <c r="C28" s="273"/>
      <c r="D28" s="273"/>
      <c r="E28" s="265"/>
      <c r="F28" s="265"/>
      <c r="G28" s="265"/>
      <c r="H28" s="265"/>
      <c r="I28" s="265"/>
      <c r="J28" s="265"/>
      <c r="K28" s="265"/>
      <c r="L28" s="265"/>
      <c r="M28" s="265"/>
    </row>
    <row r="29" spans="1:13">
      <c r="A29" s="265"/>
      <c r="B29" s="273" t="s">
        <v>10</v>
      </c>
      <c r="C29" s="273"/>
      <c r="D29" s="265"/>
      <c r="E29" s="265"/>
      <c r="F29" s="265"/>
      <c r="G29" s="265"/>
      <c r="H29" s="265"/>
      <c r="I29" s="265"/>
      <c r="J29" s="265"/>
      <c r="K29" s="265"/>
      <c r="L29" s="265"/>
      <c r="M29" s="265"/>
    </row>
    <row r="30" spans="1:13">
      <c r="A30" s="265"/>
      <c r="B30" s="265"/>
      <c r="C30" s="265"/>
      <c r="D30" s="265"/>
      <c r="E30" s="265"/>
      <c r="F30" s="265"/>
      <c r="G30" s="265"/>
      <c r="H30" s="265"/>
      <c r="I30" s="265"/>
      <c r="J30" s="265"/>
      <c r="K30" s="265"/>
      <c r="L30" s="265"/>
      <c r="M30" s="265"/>
    </row>
    <row r="31" spans="1:13">
      <c r="A31" s="265" t="s">
        <v>178</v>
      </c>
      <c r="B31" s="274" t="s">
        <v>179</v>
      </c>
      <c r="C31" s="274"/>
      <c r="D31" s="274"/>
      <c r="E31" s="274"/>
      <c r="F31" s="274"/>
      <c r="G31" s="274"/>
      <c r="H31" s="265"/>
      <c r="I31" s="265"/>
      <c r="J31" s="265"/>
      <c r="K31" s="265"/>
      <c r="L31" s="265"/>
      <c r="M31" s="265"/>
    </row>
    <row r="32" spans="1:13">
      <c r="A32" s="265"/>
      <c r="B32" s="265"/>
      <c r="C32" s="265"/>
      <c r="D32" s="265"/>
      <c r="E32" s="265"/>
      <c r="F32" s="265"/>
      <c r="G32" s="265"/>
      <c r="H32" s="265"/>
      <c r="I32" s="265"/>
      <c r="J32" s="265"/>
      <c r="K32" s="265"/>
      <c r="L32" s="265"/>
      <c r="M32" s="265"/>
    </row>
    <row r="33" spans="1:13">
      <c r="A33" s="265" t="s">
        <v>180</v>
      </c>
      <c r="B33" s="275" t="s">
        <v>181</v>
      </c>
      <c r="C33" s="275"/>
      <c r="D33" s="275"/>
      <c r="E33" s="275"/>
      <c r="F33" s="275"/>
      <c r="G33" s="275"/>
      <c r="H33" s="265"/>
      <c r="I33" s="265"/>
      <c r="J33" s="265"/>
      <c r="K33" s="265"/>
      <c r="L33" s="265"/>
      <c r="M33" s="265"/>
    </row>
    <row r="34" spans="1:13">
      <c r="A34" s="265"/>
      <c r="B34" s="273" t="s">
        <v>182</v>
      </c>
      <c r="C34" s="273"/>
      <c r="D34" s="273"/>
      <c r="E34" s="273"/>
      <c r="F34" s="273"/>
      <c r="G34" s="273"/>
      <c r="H34" s="273"/>
      <c r="I34" s="265"/>
      <c r="J34" s="265"/>
      <c r="K34" s="265"/>
      <c r="L34" s="265"/>
      <c r="M34" s="265"/>
    </row>
    <row r="35" spans="1:13">
      <c r="A35" s="265"/>
      <c r="B35" s="273" t="s">
        <v>183</v>
      </c>
      <c r="C35" s="273"/>
      <c r="D35" s="273"/>
      <c r="E35" s="265"/>
      <c r="F35" s="265"/>
      <c r="G35" s="265"/>
      <c r="H35" s="265"/>
      <c r="I35" s="265"/>
      <c r="J35" s="265"/>
      <c r="K35" s="265"/>
      <c r="L35" s="265"/>
      <c r="M35" s="265"/>
    </row>
    <row r="36" spans="1:13">
      <c r="A36" s="265"/>
      <c r="B36" s="265"/>
      <c r="C36" s="265"/>
      <c r="D36" s="265"/>
      <c r="E36" s="265"/>
      <c r="F36" s="265"/>
      <c r="G36" s="265"/>
      <c r="H36" s="265"/>
      <c r="I36" s="265"/>
      <c r="J36" s="265"/>
      <c r="K36" s="265"/>
      <c r="L36" s="265"/>
      <c r="M36" s="265"/>
    </row>
    <row r="37" spans="1:13">
      <c r="A37" s="265" t="s">
        <v>11</v>
      </c>
      <c r="B37" s="273" t="s">
        <v>184</v>
      </c>
      <c r="C37" s="273"/>
      <c r="D37" s="273"/>
      <c r="E37" s="273"/>
      <c r="F37" s="273"/>
      <c r="G37" s="273"/>
      <c r="H37" s="265"/>
      <c r="I37" s="265"/>
      <c r="J37" s="265"/>
      <c r="K37" s="265"/>
      <c r="L37" s="265"/>
      <c r="M37" s="265"/>
    </row>
    <row r="38" spans="1:13">
      <c r="A38" s="265"/>
      <c r="B38" s="265"/>
      <c r="C38" s="265"/>
      <c r="D38" s="265"/>
      <c r="E38" s="265"/>
      <c r="F38" s="265"/>
      <c r="G38" s="265"/>
      <c r="H38" s="265"/>
      <c r="I38" s="265"/>
      <c r="J38" s="265"/>
      <c r="K38" s="265"/>
      <c r="L38" s="265"/>
      <c r="M38" s="265"/>
    </row>
    <row r="39" spans="1:13">
      <c r="A39" s="265" t="s">
        <v>185</v>
      </c>
      <c r="B39" s="273" t="s">
        <v>186</v>
      </c>
      <c r="C39" s="273"/>
      <c r="D39" s="273"/>
      <c r="E39" s="273"/>
      <c r="F39" s="273"/>
      <c r="G39" s="273"/>
      <c r="H39" s="265"/>
      <c r="I39" s="265"/>
      <c r="J39" s="265"/>
      <c r="K39" s="265"/>
      <c r="L39" s="265"/>
      <c r="M39" s="265"/>
    </row>
    <row r="40" spans="1:13">
      <c r="A40" s="265"/>
      <c r="B40" s="265"/>
      <c r="C40" s="265"/>
      <c r="D40" s="265"/>
      <c r="E40" s="265"/>
      <c r="F40" s="265"/>
      <c r="G40" s="265"/>
      <c r="H40" s="265"/>
      <c r="I40" s="265"/>
      <c r="J40" s="265"/>
      <c r="K40" s="265"/>
      <c r="L40" s="265"/>
      <c r="M40" s="265"/>
    </row>
    <row r="41" spans="1:13">
      <c r="A41" s="265"/>
      <c r="B41" s="265"/>
      <c r="C41" s="265"/>
      <c r="D41" s="265"/>
      <c r="E41" s="265"/>
      <c r="F41" s="265"/>
      <c r="G41" s="265"/>
      <c r="H41" s="265"/>
      <c r="I41" s="265"/>
      <c r="J41" s="265"/>
      <c r="K41" s="265"/>
      <c r="L41" s="265"/>
      <c r="M41" s="265"/>
    </row>
    <row r="42" spans="1:13">
      <c r="A42" s="263" t="s">
        <v>12</v>
      </c>
      <c r="B42" s="264"/>
      <c r="C42" s="265"/>
      <c r="D42" s="265"/>
      <c r="E42" s="265"/>
      <c r="F42" s="265"/>
      <c r="G42" s="265"/>
      <c r="H42" s="265"/>
      <c r="I42" s="265"/>
      <c r="J42" s="265"/>
      <c r="K42" s="265"/>
      <c r="L42" s="265"/>
      <c r="M42" s="265"/>
    </row>
    <row r="43" spans="1:13">
      <c r="A43" s="273" t="s">
        <v>187</v>
      </c>
      <c r="B43" s="273"/>
      <c r="C43" s="273"/>
      <c r="D43" s="273"/>
      <c r="E43" s="273"/>
      <c r="F43" s="273"/>
      <c r="G43" s="273"/>
      <c r="H43" s="273"/>
      <c r="I43" s="273"/>
      <c r="J43" s="273"/>
      <c r="K43" s="273"/>
      <c r="L43" s="273"/>
      <c r="M43" s="265"/>
    </row>
    <row r="44" spans="1:13">
      <c r="A44" s="272" t="s">
        <v>188</v>
      </c>
      <c r="B44" s="272"/>
      <c r="C44" s="272"/>
      <c r="D44" s="272"/>
      <c r="E44" s="272"/>
      <c r="F44" s="272"/>
      <c r="G44" s="272"/>
      <c r="H44" s="272"/>
      <c r="I44" s="272"/>
      <c r="J44" s="265"/>
      <c r="K44" s="265"/>
      <c r="L44" s="265"/>
      <c r="M44" s="265"/>
    </row>
    <row r="45" spans="1:13">
      <c r="A45" s="274" t="s">
        <v>189</v>
      </c>
      <c r="B45" s="274"/>
      <c r="C45" s="274"/>
      <c r="D45" s="274"/>
      <c r="E45" s="274"/>
      <c r="F45" s="274"/>
      <c r="G45" s="274"/>
      <c r="H45" s="274"/>
      <c r="I45" s="274"/>
      <c r="J45" s="265"/>
      <c r="K45" s="265"/>
      <c r="L45" s="265"/>
      <c r="M45" s="265"/>
    </row>
  </sheetData>
  <mergeCells count="29">
    <mergeCell ref="B37:G37"/>
    <mergeCell ref="B39:G39"/>
    <mergeCell ref="A43:L43"/>
    <mergeCell ref="A44:I44"/>
    <mergeCell ref="A45:I45"/>
    <mergeCell ref="B35:D35"/>
    <mergeCell ref="A17:H17"/>
    <mergeCell ref="A18:E18"/>
    <mergeCell ref="B21:F21"/>
    <mergeCell ref="B23:K23"/>
    <mergeCell ref="B25:H25"/>
    <mergeCell ref="B27:H27"/>
    <mergeCell ref="B28:D28"/>
    <mergeCell ref="B29:C29"/>
    <mergeCell ref="B31:G31"/>
    <mergeCell ref="B33:G33"/>
    <mergeCell ref="B34:H34"/>
    <mergeCell ref="A15:H15"/>
    <mergeCell ref="A2:F2"/>
    <mergeCell ref="A3:C3"/>
    <mergeCell ref="A4:G4"/>
    <mergeCell ref="A5:F5"/>
    <mergeCell ref="A6:D6"/>
    <mergeCell ref="A7:B7"/>
    <mergeCell ref="A8:D8"/>
    <mergeCell ref="A11:E11"/>
    <mergeCell ref="A12:H12"/>
    <mergeCell ref="A13:L13"/>
    <mergeCell ref="A14:K14"/>
  </mergeCells>
  <hyperlinks>
    <hyperlink ref="A45" r:id="rId1" xr:uid="{2D0A8D14-4C76-4EEA-9E3E-EC8D5DF712F4}"/>
    <hyperlink ref="A44" r:id="rId2" xr:uid="{64C0CF93-61FB-417B-B6A3-8401A834E9E3}"/>
    <hyperlink ref="B31" r:id="rId3" xr:uid="{6C08248F-DD36-460A-8C15-729832108507}"/>
    <hyperlink ref="B25" r:id="rId4" xr:uid="{76B3C3A4-6464-4898-B633-DBE7CC6E54E2}"/>
    <hyperlink ref="B23" r:id="rId5" xr:uid="{6473CF09-741D-4DB3-AF79-D43E3FEB764D}"/>
    <hyperlink ref="A2" r:id="rId6" xr:uid="{89DE87B4-4EAF-4F4F-8CD1-F33B166278A6}"/>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11B0BC-927D-486F-B1B8-F9AB82309A5F}">
  <dimension ref="A1:N28"/>
  <sheetViews>
    <sheetView workbookViewId="0">
      <selection activeCell="H2" sqref="H2"/>
    </sheetView>
  </sheetViews>
  <sheetFormatPr defaultRowHeight="15"/>
  <cols>
    <col min="1" max="1" width="15.140625" customWidth="1"/>
    <col min="4" max="4" width="10.42578125" customWidth="1"/>
  </cols>
  <sheetData>
    <row r="1" spans="1:14">
      <c r="A1" s="3" t="s">
        <v>13</v>
      </c>
      <c r="B1" s="4" t="s">
        <v>15</v>
      </c>
      <c r="C1" s="4" t="s">
        <v>109</v>
      </c>
      <c r="D1" s="4" t="s">
        <v>16</v>
      </c>
      <c r="E1" s="4" t="s">
        <v>17</v>
      </c>
      <c r="F1" s="4" t="s">
        <v>18</v>
      </c>
      <c r="G1" s="4" t="s">
        <v>19</v>
      </c>
      <c r="H1" s="4" t="s">
        <v>20</v>
      </c>
      <c r="I1" s="4" t="s">
        <v>21</v>
      </c>
      <c r="J1" s="4" t="s">
        <v>22</v>
      </c>
      <c r="K1" s="4" t="s">
        <v>23</v>
      </c>
      <c r="L1" s="4" t="s">
        <v>24</v>
      </c>
      <c r="M1" s="4" t="s">
        <v>25</v>
      </c>
      <c r="N1" s="4" t="s">
        <v>26</v>
      </c>
    </row>
    <row r="2" spans="1:14">
      <c r="A2">
        <v>5620000</v>
      </c>
      <c r="B2">
        <v>96151</v>
      </c>
      <c r="C2">
        <v>97131</v>
      </c>
      <c r="D2">
        <v>44252</v>
      </c>
      <c r="E2">
        <v>41989</v>
      </c>
      <c r="F2">
        <v>86</v>
      </c>
      <c r="G2">
        <v>1118.6500000000001</v>
      </c>
      <c r="H2">
        <v>34055</v>
      </c>
      <c r="I2">
        <v>2505</v>
      </c>
      <c r="J2">
        <v>40070</v>
      </c>
      <c r="K2">
        <v>1080</v>
      </c>
      <c r="L2">
        <v>1585</v>
      </c>
      <c r="M2">
        <v>485</v>
      </c>
      <c r="N2">
        <v>360</v>
      </c>
    </row>
    <row r="3" spans="1:14">
      <c r="A3">
        <v>5620001.0099999998</v>
      </c>
      <c r="B3">
        <v>639</v>
      </c>
      <c r="C3">
        <v>640</v>
      </c>
      <c r="D3">
        <v>274</v>
      </c>
      <c r="E3">
        <v>255</v>
      </c>
      <c r="F3">
        <v>50.8</v>
      </c>
      <c r="G3">
        <v>12.57</v>
      </c>
      <c r="H3">
        <v>165</v>
      </c>
      <c r="I3">
        <v>15</v>
      </c>
      <c r="J3">
        <v>200</v>
      </c>
      <c r="K3">
        <v>0</v>
      </c>
      <c r="L3">
        <v>15</v>
      </c>
      <c r="M3">
        <v>0</v>
      </c>
      <c r="N3">
        <v>0</v>
      </c>
    </row>
    <row r="4" spans="1:14">
      <c r="A4">
        <v>5620001.0199999996</v>
      </c>
      <c r="B4">
        <v>133</v>
      </c>
      <c r="C4">
        <v>150</v>
      </c>
      <c r="D4">
        <v>72</v>
      </c>
      <c r="E4">
        <v>67</v>
      </c>
      <c r="F4">
        <v>9.1</v>
      </c>
      <c r="G4">
        <v>14.63</v>
      </c>
      <c r="H4">
        <v>65</v>
      </c>
      <c r="I4">
        <v>0</v>
      </c>
      <c r="J4">
        <v>65</v>
      </c>
      <c r="K4">
        <v>0</v>
      </c>
      <c r="L4">
        <v>0</v>
      </c>
      <c r="M4">
        <v>0</v>
      </c>
      <c r="N4">
        <v>0</v>
      </c>
    </row>
    <row r="5" spans="1:14">
      <c r="A5">
        <v>5620002</v>
      </c>
      <c r="B5">
        <v>2583</v>
      </c>
      <c r="C5">
        <v>2676</v>
      </c>
      <c r="D5">
        <v>1357</v>
      </c>
      <c r="E5">
        <v>1178</v>
      </c>
      <c r="F5">
        <v>2417.4</v>
      </c>
      <c r="G5">
        <v>1.07</v>
      </c>
      <c r="H5">
        <v>650</v>
      </c>
      <c r="I5">
        <v>135</v>
      </c>
      <c r="J5">
        <v>935</v>
      </c>
      <c r="K5">
        <v>65</v>
      </c>
      <c r="L5">
        <v>60</v>
      </c>
      <c r="M5">
        <v>20</v>
      </c>
      <c r="N5">
        <v>10</v>
      </c>
    </row>
    <row r="6" spans="1:14">
      <c r="A6">
        <v>5620003</v>
      </c>
      <c r="B6">
        <v>4887</v>
      </c>
      <c r="C6">
        <v>4899</v>
      </c>
      <c r="D6">
        <v>2395</v>
      </c>
      <c r="E6">
        <v>2239</v>
      </c>
      <c r="F6">
        <v>2086.9</v>
      </c>
      <c r="G6">
        <v>2.34</v>
      </c>
      <c r="H6">
        <v>1460</v>
      </c>
      <c r="I6">
        <v>215</v>
      </c>
      <c r="J6">
        <v>2050</v>
      </c>
      <c r="K6">
        <v>220</v>
      </c>
      <c r="L6">
        <v>115</v>
      </c>
      <c r="M6">
        <v>25</v>
      </c>
      <c r="N6">
        <v>20</v>
      </c>
    </row>
    <row r="7" spans="1:14">
      <c r="A7">
        <v>5620004</v>
      </c>
      <c r="B7">
        <v>3072</v>
      </c>
      <c r="C7">
        <v>3250</v>
      </c>
      <c r="D7">
        <v>1470</v>
      </c>
      <c r="E7">
        <v>1434</v>
      </c>
      <c r="F7">
        <v>2091.6</v>
      </c>
      <c r="G7">
        <v>1.47</v>
      </c>
      <c r="H7">
        <v>1105</v>
      </c>
      <c r="I7">
        <v>65</v>
      </c>
      <c r="J7">
        <v>1255</v>
      </c>
      <c r="K7">
        <v>45</v>
      </c>
      <c r="L7">
        <v>30</v>
      </c>
      <c r="M7">
        <v>10</v>
      </c>
      <c r="N7">
        <v>0</v>
      </c>
    </row>
    <row r="8" spans="1:14">
      <c r="A8">
        <v>5620005</v>
      </c>
      <c r="B8">
        <v>2705</v>
      </c>
      <c r="C8">
        <v>2699</v>
      </c>
      <c r="D8">
        <v>1284</v>
      </c>
      <c r="E8">
        <v>1234</v>
      </c>
      <c r="F8">
        <v>2025.2</v>
      </c>
      <c r="G8">
        <v>1.34</v>
      </c>
      <c r="H8">
        <v>960</v>
      </c>
      <c r="I8">
        <v>90</v>
      </c>
      <c r="J8">
        <v>1210</v>
      </c>
      <c r="K8">
        <v>35</v>
      </c>
      <c r="L8">
        <v>75</v>
      </c>
      <c r="M8">
        <v>40</v>
      </c>
      <c r="N8">
        <v>0</v>
      </c>
    </row>
    <row r="9" spans="1:14">
      <c r="A9">
        <v>5620006</v>
      </c>
      <c r="B9">
        <v>3376</v>
      </c>
      <c r="C9">
        <v>3555</v>
      </c>
      <c r="D9">
        <v>1843</v>
      </c>
      <c r="E9">
        <v>1700</v>
      </c>
      <c r="F9">
        <v>3111.2</v>
      </c>
      <c r="G9">
        <v>1.0900000000000001</v>
      </c>
      <c r="H9">
        <v>1000</v>
      </c>
      <c r="I9">
        <v>115</v>
      </c>
      <c r="J9">
        <v>1390</v>
      </c>
      <c r="K9">
        <v>65</v>
      </c>
      <c r="L9">
        <v>135</v>
      </c>
      <c r="M9">
        <v>60</v>
      </c>
      <c r="N9">
        <v>15</v>
      </c>
    </row>
    <row r="10" spans="1:14">
      <c r="A10">
        <v>5620007</v>
      </c>
      <c r="B10">
        <v>2385</v>
      </c>
      <c r="C10">
        <v>2343</v>
      </c>
      <c r="D10">
        <v>1857</v>
      </c>
      <c r="E10">
        <v>1656</v>
      </c>
      <c r="F10">
        <v>2134.4</v>
      </c>
      <c r="G10">
        <v>1.1200000000000001</v>
      </c>
      <c r="H10">
        <v>540</v>
      </c>
      <c r="I10">
        <v>50</v>
      </c>
      <c r="J10">
        <v>810</v>
      </c>
      <c r="K10">
        <v>85</v>
      </c>
      <c r="L10">
        <v>120</v>
      </c>
      <c r="M10">
        <v>10</v>
      </c>
      <c r="N10">
        <v>15</v>
      </c>
    </row>
    <row r="11" spans="1:14">
      <c r="A11">
        <v>5620008</v>
      </c>
      <c r="B11">
        <v>3241</v>
      </c>
      <c r="C11">
        <v>3286</v>
      </c>
      <c r="D11">
        <v>1942</v>
      </c>
      <c r="E11">
        <v>1846</v>
      </c>
      <c r="F11">
        <v>3597.5</v>
      </c>
      <c r="G11">
        <v>0.9</v>
      </c>
      <c r="H11">
        <v>970</v>
      </c>
      <c r="I11">
        <v>115</v>
      </c>
      <c r="J11">
        <v>1310</v>
      </c>
      <c r="K11">
        <v>85</v>
      </c>
      <c r="L11">
        <v>80</v>
      </c>
      <c r="M11">
        <v>30</v>
      </c>
      <c r="N11">
        <v>30</v>
      </c>
    </row>
    <row r="12" spans="1:14">
      <c r="A12">
        <v>5620009</v>
      </c>
      <c r="B12">
        <v>5159</v>
      </c>
      <c r="C12">
        <v>5328</v>
      </c>
      <c r="D12">
        <v>2538</v>
      </c>
      <c r="E12">
        <v>2454</v>
      </c>
      <c r="F12">
        <v>2606.1999999999998</v>
      </c>
      <c r="G12">
        <v>1.98</v>
      </c>
      <c r="H12">
        <v>1510</v>
      </c>
      <c r="I12">
        <v>235</v>
      </c>
      <c r="J12">
        <v>2045</v>
      </c>
      <c r="K12">
        <v>95</v>
      </c>
      <c r="L12">
        <v>165</v>
      </c>
      <c r="M12">
        <v>30</v>
      </c>
      <c r="N12">
        <v>20</v>
      </c>
    </row>
    <row r="13" spans="1:14">
      <c r="A13">
        <v>5620010</v>
      </c>
      <c r="B13">
        <v>3390</v>
      </c>
      <c r="C13">
        <v>3445</v>
      </c>
      <c r="D13">
        <v>1387</v>
      </c>
      <c r="E13">
        <v>1374</v>
      </c>
      <c r="F13">
        <v>1819</v>
      </c>
      <c r="G13">
        <v>1.86</v>
      </c>
      <c r="H13">
        <v>1440</v>
      </c>
      <c r="I13">
        <v>105</v>
      </c>
      <c r="J13">
        <v>1590</v>
      </c>
      <c r="K13">
        <v>0</v>
      </c>
      <c r="L13">
        <v>15</v>
      </c>
      <c r="M13">
        <v>15</v>
      </c>
      <c r="N13">
        <v>10</v>
      </c>
    </row>
    <row r="14" spans="1:14">
      <c r="A14">
        <v>5620011</v>
      </c>
      <c r="B14">
        <v>3100</v>
      </c>
      <c r="C14">
        <v>3125</v>
      </c>
      <c r="D14">
        <v>1531</v>
      </c>
      <c r="E14">
        <v>1467</v>
      </c>
      <c r="F14">
        <v>1717.4</v>
      </c>
      <c r="G14">
        <v>1.81</v>
      </c>
      <c r="H14">
        <v>1010</v>
      </c>
      <c r="I14">
        <v>105</v>
      </c>
      <c r="J14">
        <v>1205</v>
      </c>
      <c r="K14">
        <v>30</v>
      </c>
      <c r="L14">
        <v>40</v>
      </c>
      <c r="M14">
        <v>10</v>
      </c>
      <c r="N14">
        <v>0</v>
      </c>
    </row>
    <row r="15" spans="1:14">
      <c r="A15">
        <v>5620012</v>
      </c>
      <c r="B15">
        <v>2932</v>
      </c>
      <c r="C15">
        <v>2970</v>
      </c>
      <c r="D15">
        <v>1268</v>
      </c>
      <c r="E15">
        <v>1259</v>
      </c>
      <c r="F15">
        <v>1938.8</v>
      </c>
      <c r="G15">
        <v>1.51</v>
      </c>
      <c r="H15">
        <v>1080</v>
      </c>
      <c r="I15">
        <v>85</v>
      </c>
      <c r="J15">
        <v>1215</v>
      </c>
      <c r="K15">
        <v>25</v>
      </c>
      <c r="L15">
        <v>20</v>
      </c>
      <c r="M15">
        <v>10</v>
      </c>
      <c r="N15">
        <v>0</v>
      </c>
    </row>
    <row r="16" spans="1:14">
      <c r="A16">
        <v>5620013</v>
      </c>
      <c r="B16">
        <v>4581</v>
      </c>
      <c r="C16">
        <v>4637</v>
      </c>
      <c r="D16">
        <v>2307</v>
      </c>
      <c r="E16">
        <v>2255</v>
      </c>
      <c r="F16">
        <v>1597.9</v>
      </c>
      <c r="G16">
        <v>2.87</v>
      </c>
      <c r="H16">
        <v>1585</v>
      </c>
      <c r="I16">
        <v>65</v>
      </c>
      <c r="J16">
        <v>1730</v>
      </c>
      <c r="K16">
        <v>10</v>
      </c>
      <c r="L16">
        <v>20</v>
      </c>
      <c r="M16">
        <v>25</v>
      </c>
      <c r="N16">
        <v>25</v>
      </c>
    </row>
    <row r="17" spans="1:14">
      <c r="A17">
        <v>5620100</v>
      </c>
      <c r="B17">
        <v>2037</v>
      </c>
      <c r="C17">
        <v>2034</v>
      </c>
      <c r="D17">
        <v>995</v>
      </c>
      <c r="E17">
        <v>958</v>
      </c>
      <c r="F17">
        <v>620.6</v>
      </c>
      <c r="G17">
        <v>3.28</v>
      </c>
      <c r="H17">
        <v>750</v>
      </c>
      <c r="I17">
        <v>50</v>
      </c>
      <c r="J17">
        <v>885</v>
      </c>
      <c r="K17">
        <v>15</v>
      </c>
      <c r="L17">
        <v>50</v>
      </c>
      <c r="M17">
        <v>10</v>
      </c>
      <c r="N17">
        <v>0</v>
      </c>
    </row>
    <row r="18" spans="1:14">
      <c r="A18">
        <v>5620101.0099999998</v>
      </c>
      <c r="B18">
        <v>4733</v>
      </c>
      <c r="C18">
        <v>4679</v>
      </c>
      <c r="D18">
        <v>1649</v>
      </c>
      <c r="E18">
        <v>1626</v>
      </c>
      <c r="F18">
        <v>1317</v>
      </c>
      <c r="G18">
        <v>3.59</v>
      </c>
      <c r="H18">
        <v>1735</v>
      </c>
      <c r="I18">
        <v>95</v>
      </c>
      <c r="J18">
        <v>1925</v>
      </c>
      <c r="K18">
        <v>15</v>
      </c>
      <c r="L18">
        <v>25</v>
      </c>
      <c r="M18">
        <v>30</v>
      </c>
      <c r="N18">
        <v>20</v>
      </c>
    </row>
    <row r="19" spans="1:14">
      <c r="A19">
        <v>5620101.0199999996</v>
      </c>
      <c r="B19">
        <v>2241</v>
      </c>
      <c r="C19">
        <v>2361</v>
      </c>
      <c r="D19">
        <v>920</v>
      </c>
      <c r="E19">
        <v>892</v>
      </c>
      <c r="F19">
        <v>196.4</v>
      </c>
      <c r="G19">
        <v>11.41</v>
      </c>
      <c r="H19">
        <v>890</v>
      </c>
      <c r="I19">
        <v>50</v>
      </c>
      <c r="J19">
        <v>970</v>
      </c>
      <c r="K19">
        <v>0</v>
      </c>
      <c r="L19">
        <v>15</v>
      </c>
      <c r="M19">
        <v>10</v>
      </c>
      <c r="N19">
        <v>0</v>
      </c>
    </row>
    <row r="20" spans="1:14">
      <c r="A20">
        <v>5620101.0300000003</v>
      </c>
      <c r="B20">
        <v>5094</v>
      </c>
      <c r="C20">
        <v>5057</v>
      </c>
      <c r="D20">
        <v>1999</v>
      </c>
      <c r="E20">
        <v>1924</v>
      </c>
      <c r="F20">
        <v>460.5</v>
      </c>
      <c r="G20">
        <v>11.06</v>
      </c>
      <c r="H20">
        <v>1995</v>
      </c>
      <c r="I20">
        <v>100</v>
      </c>
      <c r="J20">
        <v>2195</v>
      </c>
      <c r="K20">
        <v>35</v>
      </c>
      <c r="L20">
        <v>55</v>
      </c>
      <c r="M20">
        <v>20</v>
      </c>
      <c r="N20">
        <v>10</v>
      </c>
    </row>
    <row r="21" spans="1:14">
      <c r="A21">
        <v>5620102.0099999998</v>
      </c>
      <c r="B21">
        <v>3594</v>
      </c>
      <c r="C21">
        <v>3014</v>
      </c>
      <c r="D21">
        <v>1261</v>
      </c>
      <c r="E21">
        <v>1257</v>
      </c>
      <c r="F21">
        <v>1420</v>
      </c>
      <c r="G21">
        <v>2.5299999999999998</v>
      </c>
      <c r="H21">
        <v>1385</v>
      </c>
      <c r="I21">
        <v>85</v>
      </c>
      <c r="J21">
        <v>1540</v>
      </c>
      <c r="K21">
        <v>10</v>
      </c>
      <c r="L21">
        <v>35</v>
      </c>
      <c r="M21">
        <v>10</v>
      </c>
      <c r="N21">
        <v>25</v>
      </c>
    </row>
    <row r="22" spans="1:14">
      <c r="A22">
        <v>5620102.0199999996</v>
      </c>
      <c r="B22">
        <v>4450</v>
      </c>
      <c r="C22">
        <v>4970</v>
      </c>
      <c r="D22">
        <v>1851</v>
      </c>
      <c r="E22">
        <v>1817</v>
      </c>
      <c r="F22">
        <v>1192.3</v>
      </c>
      <c r="G22">
        <v>3.73</v>
      </c>
      <c r="H22">
        <v>1525</v>
      </c>
      <c r="I22">
        <v>115</v>
      </c>
      <c r="J22">
        <v>1870</v>
      </c>
      <c r="K22">
        <v>75</v>
      </c>
      <c r="L22">
        <v>120</v>
      </c>
      <c r="M22">
        <v>20</v>
      </c>
      <c r="N22">
        <v>15</v>
      </c>
    </row>
    <row r="23" spans="1:14">
      <c r="A23">
        <v>5620102.0300000003</v>
      </c>
      <c r="B23">
        <v>6397</v>
      </c>
      <c r="C23">
        <v>6593</v>
      </c>
      <c r="D23">
        <v>2712</v>
      </c>
      <c r="E23">
        <v>2599</v>
      </c>
      <c r="F23">
        <v>3141.2</v>
      </c>
      <c r="G23">
        <v>2.04</v>
      </c>
      <c r="H23">
        <v>2480</v>
      </c>
      <c r="I23">
        <v>220</v>
      </c>
      <c r="J23">
        <v>2940</v>
      </c>
      <c r="K23">
        <v>80</v>
      </c>
      <c r="L23">
        <v>90</v>
      </c>
      <c r="M23">
        <v>30</v>
      </c>
      <c r="N23">
        <v>40</v>
      </c>
    </row>
    <row r="24" spans="1:14">
      <c r="A24">
        <v>5620102.04</v>
      </c>
      <c r="B24">
        <v>3541</v>
      </c>
      <c r="C24">
        <v>3329</v>
      </c>
      <c r="D24">
        <v>1681</v>
      </c>
      <c r="E24">
        <v>1659</v>
      </c>
      <c r="F24">
        <v>36.700000000000003</v>
      </c>
      <c r="G24">
        <v>96.51</v>
      </c>
      <c r="H24">
        <v>1120</v>
      </c>
      <c r="I24">
        <v>45</v>
      </c>
      <c r="J24">
        <v>1280</v>
      </c>
      <c r="K24">
        <v>20</v>
      </c>
      <c r="L24">
        <v>50</v>
      </c>
      <c r="M24">
        <v>15</v>
      </c>
      <c r="N24">
        <v>30</v>
      </c>
    </row>
    <row r="25" spans="1:14">
      <c r="A25">
        <v>5620110.0099999998</v>
      </c>
      <c r="B25">
        <v>6694</v>
      </c>
      <c r="C25">
        <v>6825</v>
      </c>
      <c r="D25">
        <v>2879</v>
      </c>
      <c r="E25">
        <v>2655</v>
      </c>
      <c r="F25">
        <v>440.9</v>
      </c>
      <c r="G25">
        <v>15.18</v>
      </c>
      <c r="H25">
        <v>2735</v>
      </c>
      <c r="I25">
        <v>110</v>
      </c>
      <c r="J25">
        <v>2985</v>
      </c>
      <c r="K25">
        <v>15</v>
      </c>
      <c r="L25">
        <v>80</v>
      </c>
      <c r="M25">
        <v>15</v>
      </c>
      <c r="N25">
        <v>30</v>
      </c>
    </row>
    <row r="26" spans="1:14">
      <c r="A26">
        <v>5620110.0199999996</v>
      </c>
      <c r="B26">
        <v>1563</v>
      </c>
      <c r="C26">
        <v>1630</v>
      </c>
      <c r="D26">
        <v>694</v>
      </c>
      <c r="E26">
        <v>655</v>
      </c>
      <c r="F26">
        <v>88</v>
      </c>
      <c r="G26">
        <v>17.77</v>
      </c>
      <c r="H26">
        <v>650</v>
      </c>
      <c r="I26">
        <v>25</v>
      </c>
      <c r="J26">
        <v>690</v>
      </c>
      <c r="K26">
        <v>0</v>
      </c>
      <c r="L26">
        <v>10</v>
      </c>
      <c r="M26">
        <v>0</v>
      </c>
      <c r="N26">
        <v>10</v>
      </c>
    </row>
    <row r="27" spans="1:14">
      <c r="A27">
        <v>5620110.0300000003</v>
      </c>
      <c r="B27">
        <v>5829</v>
      </c>
      <c r="C27">
        <v>6060</v>
      </c>
      <c r="D27">
        <v>2670</v>
      </c>
      <c r="E27">
        <v>2475</v>
      </c>
      <c r="F27">
        <v>9.9</v>
      </c>
      <c r="G27">
        <v>586.22</v>
      </c>
      <c r="H27">
        <v>2125</v>
      </c>
      <c r="I27">
        <v>75</v>
      </c>
      <c r="J27">
        <v>2340</v>
      </c>
      <c r="K27">
        <v>20</v>
      </c>
      <c r="L27">
        <v>80</v>
      </c>
      <c r="M27">
        <v>15</v>
      </c>
      <c r="N27">
        <v>10</v>
      </c>
    </row>
    <row r="28" spans="1:14">
      <c r="A28">
        <v>5620120</v>
      </c>
      <c r="B28">
        <v>7795</v>
      </c>
      <c r="C28">
        <v>7576</v>
      </c>
      <c r="D28">
        <v>3416</v>
      </c>
      <c r="E28">
        <v>3054</v>
      </c>
      <c r="F28">
        <v>24.5</v>
      </c>
      <c r="G28">
        <v>318.77999999999997</v>
      </c>
      <c r="H28">
        <v>3130</v>
      </c>
      <c r="I28">
        <v>135</v>
      </c>
      <c r="J28">
        <v>3425</v>
      </c>
      <c r="K28">
        <v>20</v>
      </c>
      <c r="L28">
        <v>90</v>
      </c>
      <c r="M28">
        <v>30</v>
      </c>
      <c r="N28">
        <v>20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80B4A6-8800-4226-98CB-0898B24E986F}">
  <dimension ref="A1:N28"/>
  <sheetViews>
    <sheetView workbookViewId="0">
      <selection activeCell="N2" sqref="N2:N28"/>
    </sheetView>
  </sheetViews>
  <sheetFormatPr defaultRowHeight="15"/>
  <cols>
    <col min="1" max="1" width="11.5703125" customWidth="1"/>
  </cols>
  <sheetData>
    <row r="1" spans="1:14">
      <c r="A1" s="3" t="s">
        <v>13</v>
      </c>
      <c r="B1" s="207" t="s">
        <v>14</v>
      </c>
      <c r="C1" s="207" t="s">
        <v>15</v>
      </c>
      <c r="D1" s="4" t="s">
        <v>16</v>
      </c>
      <c r="E1" s="4" t="s">
        <v>17</v>
      </c>
      <c r="F1" s="4" t="s">
        <v>18</v>
      </c>
      <c r="G1" s="4" t="s">
        <v>19</v>
      </c>
      <c r="H1" s="4" t="s">
        <v>20</v>
      </c>
      <c r="I1" s="4" t="s">
        <v>21</v>
      </c>
      <c r="J1" s="4" t="s">
        <v>22</v>
      </c>
      <c r="K1" s="4" t="s">
        <v>23</v>
      </c>
      <c r="L1" s="4" t="s">
        <v>24</v>
      </c>
      <c r="M1" s="4" t="s">
        <v>25</v>
      </c>
      <c r="N1" s="4" t="s">
        <v>26</v>
      </c>
    </row>
    <row r="2" spans="1:14">
      <c r="A2" s="128">
        <v>5620000</v>
      </c>
      <c r="B2" s="127">
        <v>97592</v>
      </c>
      <c r="C2" s="127">
        <v>96151</v>
      </c>
      <c r="D2" s="127">
        <v>45210</v>
      </c>
      <c r="E2" s="127">
        <v>42581</v>
      </c>
      <c r="F2" s="127">
        <v>87.4</v>
      </c>
      <c r="G2" s="127">
        <v>1117.2</v>
      </c>
      <c r="H2" s="127">
        <v>33435</v>
      </c>
      <c r="I2" s="127">
        <v>28815</v>
      </c>
      <c r="J2" s="127">
        <v>2125</v>
      </c>
      <c r="K2" s="127">
        <v>515</v>
      </c>
      <c r="L2" s="127">
        <v>1280</v>
      </c>
      <c r="M2" s="127">
        <v>230</v>
      </c>
      <c r="N2" s="127">
        <v>470</v>
      </c>
    </row>
    <row r="3" spans="1:14">
      <c r="A3" s="127" t="s">
        <v>111</v>
      </c>
      <c r="B3" s="127">
        <v>648</v>
      </c>
      <c r="C3" s="127">
        <v>639</v>
      </c>
      <c r="D3" s="127">
        <v>278</v>
      </c>
      <c r="E3" s="127">
        <v>262</v>
      </c>
      <c r="F3" s="127">
        <v>51.5</v>
      </c>
      <c r="G3" s="127">
        <v>12.58</v>
      </c>
      <c r="H3" s="127">
        <v>185</v>
      </c>
      <c r="I3" s="127">
        <v>145</v>
      </c>
      <c r="J3" s="127">
        <v>25</v>
      </c>
      <c r="K3" s="127">
        <v>0</v>
      </c>
      <c r="L3" s="127">
        <v>0</v>
      </c>
      <c r="M3" s="127">
        <v>0</v>
      </c>
      <c r="N3" s="127">
        <v>10</v>
      </c>
    </row>
    <row r="4" spans="1:14">
      <c r="A4" s="127" t="s">
        <v>112</v>
      </c>
      <c r="B4" s="127">
        <v>140</v>
      </c>
      <c r="C4" s="127">
        <v>133</v>
      </c>
      <c r="D4" s="127">
        <v>72</v>
      </c>
      <c r="E4" s="127">
        <v>68</v>
      </c>
      <c r="F4" s="127">
        <v>9.6999999999999993</v>
      </c>
      <c r="G4" s="127">
        <v>14.38</v>
      </c>
      <c r="H4" s="127">
        <v>40</v>
      </c>
      <c r="I4" s="127">
        <v>40</v>
      </c>
      <c r="J4" s="127">
        <v>0</v>
      </c>
      <c r="K4" s="127">
        <v>0</v>
      </c>
      <c r="L4" s="127">
        <v>0</v>
      </c>
      <c r="M4" s="127">
        <v>0</v>
      </c>
      <c r="N4" s="127">
        <v>0</v>
      </c>
    </row>
    <row r="5" spans="1:14">
      <c r="A5" s="127" t="s">
        <v>113</v>
      </c>
      <c r="B5" s="127">
        <v>2599</v>
      </c>
      <c r="C5" s="127">
        <v>2583</v>
      </c>
      <c r="D5" s="127">
        <v>1381</v>
      </c>
      <c r="E5" s="127">
        <v>1213</v>
      </c>
      <c r="F5" s="127">
        <v>2444.5</v>
      </c>
      <c r="G5" s="127">
        <v>1.06</v>
      </c>
      <c r="H5" s="127">
        <v>770</v>
      </c>
      <c r="I5" s="127">
        <v>565</v>
      </c>
      <c r="J5" s="127">
        <v>130</v>
      </c>
      <c r="K5" s="127">
        <v>20</v>
      </c>
      <c r="L5" s="127">
        <v>40</v>
      </c>
      <c r="M5" s="127">
        <v>0</v>
      </c>
      <c r="N5" s="127">
        <v>20</v>
      </c>
    </row>
    <row r="6" spans="1:14">
      <c r="A6" s="127" t="s">
        <v>114</v>
      </c>
      <c r="B6" s="127">
        <v>4895</v>
      </c>
      <c r="C6" s="127">
        <v>4887</v>
      </c>
      <c r="D6" s="127">
        <v>2424</v>
      </c>
      <c r="E6" s="127">
        <v>2265</v>
      </c>
      <c r="F6" s="127">
        <v>2125.1999999999998</v>
      </c>
      <c r="G6" s="127">
        <v>2.2999999999999998</v>
      </c>
      <c r="H6" s="127">
        <v>1845</v>
      </c>
      <c r="I6" s="127">
        <v>1385</v>
      </c>
      <c r="J6" s="127">
        <v>220</v>
      </c>
      <c r="K6" s="127">
        <v>105</v>
      </c>
      <c r="L6" s="127">
        <v>90</v>
      </c>
      <c r="M6" s="127">
        <v>20</v>
      </c>
      <c r="N6" s="127">
        <v>15</v>
      </c>
    </row>
    <row r="7" spans="1:14">
      <c r="A7" s="127" t="s">
        <v>115</v>
      </c>
      <c r="B7" s="127">
        <v>3112</v>
      </c>
      <c r="C7" s="127">
        <v>3072</v>
      </c>
      <c r="D7" s="127">
        <v>1432</v>
      </c>
      <c r="E7" s="127">
        <v>1395</v>
      </c>
      <c r="F7" s="127">
        <v>2119.1999999999998</v>
      </c>
      <c r="G7" s="127">
        <v>1.47</v>
      </c>
      <c r="H7" s="127">
        <v>1070</v>
      </c>
      <c r="I7" s="127">
        <v>930</v>
      </c>
      <c r="J7" s="127">
        <v>90</v>
      </c>
      <c r="K7" s="127">
        <v>15</v>
      </c>
      <c r="L7" s="127">
        <v>25</v>
      </c>
      <c r="M7" s="127">
        <v>0</v>
      </c>
      <c r="N7" s="127">
        <v>15</v>
      </c>
    </row>
    <row r="8" spans="1:14">
      <c r="A8" s="127" t="s">
        <v>116</v>
      </c>
      <c r="B8" s="127">
        <v>2666</v>
      </c>
      <c r="C8" s="127">
        <v>2705</v>
      </c>
      <c r="D8" s="127">
        <v>1286</v>
      </c>
      <c r="E8" s="127">
        <v>1216</v>
      </c>
      <c r="F8" s="127">
        <v>1995.8</v>
      </c>
      <c r="G8" s="127">
        <v>1.34</v>
      </c>
      <c r="H8" s="127">
        <v>1030</v>
      </c>
      <c r="I8" s="127">
        <v>855</v>
      </c>
      <c r="J8" s="127">
        <v>80</v>
      </c>
      <c r="K8" s="127">
        <v>25</v>
      </c>
      <c r="L8" s="127">
        <v>40</v>
      </c>
      <c r="M8" s="127">
        <v>10</v>
      </c>
      <c r="N8" s="127">
        <v>20</v>
      </c>
    </row>
    <row r="9" spans="1:14">
      <c r="A9" s="127" t="s">
        <v>117</v>
      </c>
      <c r="B9" s="127">
        <v>3443</v>
      </c>
      <c r="C9" s="127">
        <v>3376</v>
      </c>
      <c r="D9" s="127">
        <v>1849</v>
      </c>
      <c r="E9" s="127">
        <v>1716</v>
      </c>
      <c r="F9" s="127">
        <v>3173.3</v>
      </c>
      <c r="G9" s="127">
        <v>1.0900000000000001</v>
      </c>
      <c r="H9" s="127">
        <v>1160</v>
      </c>
      <c r="I9" s="127">
        <v>920</v>
      </c>
      <c r="J9" s="127">
        <v>75</v>
      </c>
      <c r="K9" s="127">
        <v>50</v>
      </c>
      <c r="L9" s="127">
        <v>85</v>
      </c>
      <c r="M9" s="127">
        <v>15</v>
      </c>
      <c r="N9" s="127">
        <v>15</v>
      </c>
    </row>
    <row r="10" spans="1:14">
      <c r="A10" s="127" t="s">
        <v>118</v>
      </c>
      <c r="B10" s="127">
        <v>2345</v>
      </c>
      <c r="C10" s="127">
        <v>2385</v>
      </c>
      <c r="D10" s="127">
        <v>1865</v>
      </c>
      <c r="E10" s="127">
        <v>1638</v>
      </c>
      <c r="F10" s="127">
        <v>2134.1</v>
      </c>
      <c r="G10" s="127">
        <v>1.1000000000000001</v>
      </c>
      <c r="H10" s="127">
        <v>605</v>
      </c>
      <c r="I10" s="127">
        <v>425</v>
      </c>
      <c r="J10" s="127">
        <v>35</v>
      </c>
      <c r="K10" s="127">
        <v>45</v>
      </c>
      <c r="L10" s="127">
        <v>95</v>
      </c>
      <c r="M10" s="127">
        <v>0</v>
      </c>
      <c r="N10" s="127">
        <v>0</v>
      </c>
    </row>
    <row r="11" spans="1:14">
      <c r="A11" s="127" t="s">
        <v>119</v>
      </c>
      <c r="B11" s="127">
        <v>3171</v>
      </c>
      <c r="C11" s="127">
        <v>3241</v>
      </c>
      <c r="D11" s="127">
        <v>1945</v>
      </c>
      <c r="E11" s="127">
        <v>1831</v>
      </c>
      <c r="F11" s="127">
        <v>3519.4</v>
      </c>
      <c r="G11" s="127">
        <v>0.9</v>
      </c>
      <c r="H11" s="127">
        <v>960</v>
      </c>
      <c r="I11" s="127">
        <v>795</v>
      </c>
      <c r="J11" s="127">
        <v>50</v>
      </c>
      <c r="K11" s="127">
        <v>35</v>
      </c>
      <c r="L11" s="127">
        <v>30</v>
      </c>
      <c r="M11" s="127">
        <v>20</v>
      </c>
      <c r="N11" s="127">
        <v>35</v>
      </c>
    </row>
    <row r="12" spans="1:14">
      <c r="A12" s="127" t="s">
        <v>120</v>
      </c>
      <c r="B12" s="127">
        <v>5241</v>
      </c>
      <c r="C12" s="127">
        <v>5159</v>
      </c>
      <c r="D12" s="127">
        <v>2582</v>
      </c>
      <c r="E12" s="127">
        <v>2400</v>
      </c>
      <c r="F12" s="127">
        <v>2647.2</v>
      </c>
      <c r="G12" s="127">
        <v>1.98</v>
      </c>
      <c r="H12" s="127">
        <v>1895</v>
      </c>
      <c r="I12" s="127">
        <v>1465</v>
      </c>
      <c r="J12" s="127">
        <v>190</v>
      </c>
      <c r="K12" s="127">
        <v>70</v>
      </c>
      <c r="L12" s="127">
        <v>130</v>
      </c>
      <c r="M12" s="127">
        <v>10</v>
      </c>
      <c r="N12" s="127">
        <v>30</v>
      </c>
    </row>
    <row r="13" spans="1:14">
      <c r="A13" s="127" t="s">
        <v>121</v>
      </c>
      <c r="B13" s="127">
        <v>3369</v>
      </c>
      <c r="C13" s="127">
        <v>3390</v>
      </c>
      <c r="D13" s="127">
        <v>1402</v>
      </c>
      <c r="E13" s="127">
        <v>1381</v>
      </c>
      <c r="F13" s="127">
        <v>1807.6</v>
      </c>
      <c r="G13" s="127">
        <v>1.86</v>
      </c>
      <c r="H13" s="127">
        <v>1220</v>
      </c>
      <c r="I13" s="127">
        <v>1075</v>
      </c>
      <c r="J13" s="127">
        <v>100</v>
      </c>
      <c r="K13" s="127">
        <v>15</v>
      </c>
      <c r="L13" s="127">
        <v>20</v>
      </c>
      <c r="M13" s="127">
        <v>15</v>
      </c>
      <c r="N13" s="127">
        <v>0</v>
      </c>
    </row>
    <row r="14" spans="1:14">
      <c r="A14" s="127" t="s">
        <v>122</v>
      </c>
      <c r="B14" s="127">
        <v>3096</v>
      </c>
      <c r="C14" s="127">
        <v>3100</v>
      </c>
      <c r="D14" s="127">
        <v>1517</v>
      </c>
      <c r="E14" s="127">
        <v>1459</v>
      </c>
      <c r="F14" s="127">
        <v>1715.2</v>
      </c>
      <c r="G14" s="127">
        <v>1.81</v>
      </c>
      <c r="H14" s="127">
        <v>1055</v>
      </c>
      <c r="I14" s="127">
        <v>915</v>
      </c>
      <c r="J14" s="127">
        <v>75</v>
      </c>
      <c r="K14" s="127">
        <v>15</v>
      </c>
      <c r="L14" s="127">
        <v>30</v>
      </c>
      <c r="M14" s="127">
        <v>10</v>
      </c>
      <c r="N14" s="127">
        <v>15</v>
      </c>
    </row>
    <row r="15" spans="1:14">
      <c r="A15" s="127" t="s">
        <v>123</v>
      </c>
      <c r="B15" s="127">
        <v>2851</v>
      </c>
      <c r="C15" s="127">
        <v>2932</v>
      </c>
      <c r="D15" s="127">
        <v>1265</v>
      </c>
      <c r="E15" s="127">
        <v>1233</v>
      </c>
      <c r="F15" s="127">
        <v>1885.2</v>
      </c>
      <c r="G15" s="127">
        <v>1.51</v>
      </c>
      <c r="H15" s="127">
        <v>1045</v>
      </c>
      <c r="I15" s="127">
        <v>925</v>
      </c>
      <c r="J15" s="127">
        <v>65</v>
      </c>
      <c r="K15" s="127">
        <v>0</v>
      </c>
      <c r="L15" s="127">
        <v>15</v>
      </c>
      <c r="M15" s="127">
        <v>10</v>
      </c>
      <c r="N15" s="127">
        <v>20</v>
      </c>
    </row>
    <row r="16" spans="1:14">
      <c r="A16" s="127" t="s">
        <v>124</v>
      </c>
      <c r="B16" s="127">
        <v>4487</v>
      </c>
      <c r="C16" s="127">
        <v>4581</v>
      </c>
      <c r="D16" s="127">
        <v>2299</v>
      </c>
      <c r="E16" s="127">
        <v>2229</v>
      </c>
      <c r="F16" s="127">
        <v>1557.4</v>
      </c>
      <c r="G16" s="127">
        <v>2.88</v>
      </c>
      <c r="H16" s="127">
        <v>1300</v>
      </c>
      <c r="I16" s="127">
        <v>1170</v>
      </c>
      <c r="J16" s="127">
        <v>65</v>
      </c>
      <c r="K16" s="127">
        <v>10</v>
      </c>
      <c r="L16" s="127">
        <v>40</v>
      </c>
      <c r="M16" s="127">
        <v>0</v>
      </c>
      <c r="N16" s="127">
        <v>15</v>
      </c>
    </row>
    <row r="17" spans="1:14">
      <c r="A17" s="127" t="s">
        <v>125</v>
      </c>
      <c r="B17" s="127">
        <v>1930</v>
      </c>
      <c r="C17" s="127">
        <v>2037</v>
      </c>
      <c r="D17" s="127">
        <v>989</v>
      </c>
      <c r="E17" s="127">
        <v>938</v>
      </c>
      <c r="F17" s="127">
        <v>585</v>
      </c>
      <c r="G17" s="127">
        <v>3.3</v>
      </c>
      <c r="H17" s="127">
        <v>670</v>
      </c>
      <c r="I17" s="127">
        <v>610</v>
      </c>
      <c r="J17" s="127">
        <v>20</v>
      </c>
      <c r="K17" s="127">
        <v>0</v>
      </c>
      <c r="L17" s="127">
        <v>15</v>
      </c>
      <c r="M17" s="127">
        <v>0</v>
      </c>
      <c r="N17" s="127">
        <v>15</v>
      </c>
    </row>
    <row r="18" spans="1:14">
      <c r="A18" s="127" t="s">
        <v>126</v>
      </c>
      <c r="B18" s="127">
        <v>4663</v>
      </c>
      <c r="C18" s="127">
        <v>4733</v>
      </c>
      <c r="D18" s="127">
        <v>1680</v>
      </c>
      <c r="E18" s="127">
        <v>1650</v>
      </c>
      <c r="F18" s="127">
        <v>1355.9</v>
      </c>
      <c r="G18" s="127">
        <v>3.44</v>
      </c>
      <c r="H18" s="127">
        <v>1520</v>
      </c>
      <c r="I18" s="127">
        <v>1365</v>
      </c>
      <c r="J18" s="127">
        <v>60</v>
      </c>
      <c r="K18" s="127">
        <v>0</v>
      </c>
      <c r="L18" s="127">
        <v>55</v>
      </c>
      <c r="M18" s="127">
        <v>15</v>
      </c>
      <c r="N18" s="127">
        <v>20</v>
      </c>
    </row>
    <row r="19" spans="1:14">
      <c r="A19" s="127" t="s">
        <v>127</v>
      </c>
      <c r="B19" s="127">
        <v>2260</v>
      </c>
      <c r="C19" s="127">
        <v>2241</v>
      </c>
      <c r="D19" s="127">
        <v>948</v>
      </c>
      <c r="E19" s="127">
        <v>908</v>
      </c>
      <c r="F19" s="127">
        <v>199.8</v>
      </c>
      <c r="G19" s="127">
        <v>11.31</v>
      </c>
      <c r="H19" s="127">
        <v>695</v>
      </c>
      <c r="I19" s="127">
        <v>635</v>
      </c>
      <c r="J19" s="127">
        <v>25</v>
      </c>
      <c r="K19" s="127">
        <v>0</v>
      </c>
      <c r="L19" s="127">
        <v>15</v>
      </c>
      <c r="M19" s="127">
        <v>0</v>
      </c>
      <c r="N19" s="127">
        <v>15</v>
      </c>
    </row>
    <row r="20" spans="1:14">
      <c r="A20" s="127" t="s">
        <v>128</v>
      </c>
      <c r="B20" s="127">
        <v>4849</v>
      </c>
      <c r="C20" s="127">
        <v>5094</v>
      </c>
      <c r="D20" s="127">
        <v>2031</v>
      </c>
      <c r="E20" s="127">
        <v>1910</v>
      </c>
      <c r="F20" s="127">
        <v>445.5</v>
      </c>
      <c r="G20" s="127">
        <v>10.88</v>
      </c>
      <c r="H20" s="127">
        <v>1515</v>
      </c>
      <c r="I20" s="127">
        <v>1345</v>
      </c>
      <c r="J20" s="127">
        <v>90</v>
      </c>
      <c r="K20" s="127">
        <v>15</v>
      </c>
      <c r="L20" s="127">
        <v>35</v>
      </c>
      <c r="M20" s="127">
        <v>0</v>
      </c>
      <c r="N20" s="127">
        <v>25</v>
      </c>
    </row>
    <row r="21" spans="1:14">
      <c r="A21" s="127" t="s">
        <v>129</v>
      </c>
      <c r="B21" s="127">
        <v>4380</v>
      </c>
      <c r="C21" s="127">
        <v>3594</v>
      </c>
      <c r="D21" s="127">
        <v>1515</v>
      </c>
      <c r="E21" s="127">
        <v>1493</v>
      </c>
      <c r="F21" s="127">
        <v>1747.1</v>
      </c>
      <c r="G21" s="127">
        <v>2.5099999999999998</v>
      </c>
      <c r="H21" s="127">
        <v>1515</v>
      </c>
      <c r="I21" s="127">
        <v>1415</v>
      </c>
      <c r="J21" s="127">
        <v>55</v>
      </c>
      <c r="K21" s="127">
        <v>0</v>
      </c>
      <c r="L21" s="127">
        <v>25</v>
      </c>
      <c r="M21" s="127">
        <v>0</v>
      </c>
      <c r="N21" s="127">
        <v>15</v>
      </c>
    </row>
    <row r="22" spans="1:14">
      <c r="A22" s="127" t="s">
        <v>130</v>
      </c>
      <c r="B22" s="127">
        <v>4300</v>
      </c>
      <c r="C22" s="127">
        <v>4450</v>
      </c>
      <c r="D22" s="127">
        <v>1808</v>
      </c>
      <c r="E22" s="127">
        <v>1749</v>
      </c>
      <c r="F22" s="127">
        <v>1152.2</v>
      </c>
      <c r="G22" s="127">
        <v>3.73</v>
      </c>
      <c r="H22" s="127">
        <v>1350</v>
      </c>
      <c r="I22" s="127">
        <v>1110</v>
      </c>
      <c r="J22" s="127">
        <v>95</v>
      </c>
      <c r="K22" s="127">
        <v>20</v>
      </c>
      <c r="L22" s="127">
        <v>85</v>
      </c>
      <c r="M22" s="127">
        <v>10</v>
      </c>
      <c r="N22" s="127">
        <v>25</v>
      </c>
    </row>
    <row r="23" spans="1:14">
      <c r="A23" s="127" t="s">
        <v>131</v>
      </c>
      <c r="B23" s="127">
        <v>6299</v>
      </c>
      <c r="C23" s="127">
        <v>6397</v>
      </c>
      <c r="D23" s="127">
        <v>2716</v>
      </c>
      <c r="E23" s="127">
        <v>2594</v>
      </c>
      <c r="F23" s="127">
        <v>3093.1</v>
      </c>
      <c r="G23" s="127">
        <v>2.04</v>
      </c>
      <c r="H23" s="127">
        <v>2420</v>
      </c>
      <c r="I23" s="127">
        <v>2040</v>
      </c>
      <c r="J23" s="127">
        <v>185</v>
      </c>
      <c r="K23" s="127">
        <v>65</v>
      </c>
      <c r="L23" s="127">
        <v>65</v>
      </c>
      <c r="M23" s="127">
        <v>20</v>
      </c>
      <c r="N23" s="127">
        <v>40</v>
      </c>
    </row>
    <row r="24" spans="1:14">
      <c r="A24" s="127" t="s">
        <v>132</v>
      </c>
      <c r="B24" s="127">
        <v>3881</v>
      </c>
      <c r="C24" s="127">
        <v>3541</v>
      </c>
      <c r="D24" s="127">
        <v>1885</v>
      </c>
      <c r="E24" s="127">
        <v>1840</v>
      </c>
      <c r="F24" s="127">
        <v>40.299999999999997</v>
      </c>
      <c r="G24" s="127">
        <v>96.31</v>
      </c>
      <c r="H24" s="127">
        <v>1125</v>
      </c>
      <c r="I24" s="127">
        <v>945</v>
      </c>
      <c r="J24" s="127">
        <v>65</v>
      </c>
      <c r="K24" s="127">
        <v>0</v>
      </c>
      <c r="L24" s="127">
        <v>90</v>
      </c>
      <c r="M24" s="127">
        <v>0</v>
      </c>
      <c r="N24" s="127">
        <v>20</v>
      </c>
    </row>
    <row r="25" spans="1:14">
      <c r="A25" s="127" t="s">
        <v>133</v>
      </c>
      <c r="B25" s="127">
        <v>7310</v>
      </c>
      <c r="C25" s="127">
        <v>6694</v>
      </c>
      <c r="D25" s="127">
        <v>3214</v>
      </c>
      <c r="E25" s="127">
        <v>2925</v>
      </c>
      <c r="F25" s="127">
        <v>481.9</v>
      </c>
      <c r="G25" s="127">
        <v>15.17</v>
      </c>
      <c r="H25" s="127">
        <v>2695</v>
      </c>
      <c r="I25" s="127">
        <v>2480</v>
      </c>
      <c r="J25" s="127">
        <v>110</v>
      </c>
      <c r="K25" s="127">
        <v>0</v>
      </c>
      <c r="L25" s="127">
        <v>55</v>
      </c>
      <c r="M25" s="127">
        <v>10</v>
      </c>
      <c r="N25" s="127">
        <v>30</v>
      </c>
    </row>
    <row r="26" spans="1:14">
      <c r="A26" s="127" t="s">
        <v>134</v>
      </c>
      <c r="B26" s="127">
        <v>1501</v>
      </c>
      <c r="C26" s="127">
        <v>1563</v>
      </c>
      <c r="D26" s="127">
        <v>665</v>
      </c>
      <c r="E26" s="127">
        <v>635</v>
      </c>
      <c r="F26" s="127">
        <v>84.5</v>
      </c>
      <c r="G26" s="127">
        <v>17.77</v>
      </c>
      <c r="H26" s="127">
        <v>485</v>
      </c>
      <c r="I26" s="127">
        <v>445</v>
      </c>
      <c r="J26" s="127">
        <v>20</v>
      </c>
      <c r="K26" s="127">
        <v>0</v>
      </c>
      <c r="L26" s="127">
        <v>10</v>
      </c>
      <c r="M26" s="127">
        <v>0</v>
      </c>
      <c r="N26" s="127">
        <v>0</v>
      </c>
    </row>
    <row r="27" spans="1:14">
      <c r="A27" s="127" t="s">
        <v>135</v>
      </c>
      <c r="B27" s="127">
        <v>5848</v>
      </c>
      <c r="C27" s="127">
        <v>5829</v>
      </c>
      <c r="D27" s="127">
        <v>2649</v>
      </c>
      <c r="E27" s="127">
        <v>2461</v>
      </c>
      <c r="F27" s="127">
        <v>10</v>
      </c>
      <c r="G27" s="127">
        <v>585.63</v>
      </c>
      <c r="H27" s="127">
        <v>2260</v>
      </c>
      <c r="I27" s="127">
        <v>2065</v>
      </c>
      <c r="J27" s="127">
        <v>55</v>
      </c>
      <c r="K27" s="127">
        <v>0</v>
      </c>
      <c r="L27" s="127">
        <v>110</v>
      </c>
      <c r="M27" s="127">
        <v>10</v>
      </c>
      <c r="N27" s="127">
        <v>25</v>
      </c>
    </row>
    <row r="28" spans="1:14">
      <c r="A28" s="127" t="s">
        <v>136</v>
      </c>
      <c r="B28" s="127">
        <v>8308</v>
      </c>
      <c r="C28" s="127">
        <v>7795</v>
      </c>
      <c r="D28" s="127">
        <v>3513</v>
      </c>
      <c r="E28" s="127">
        <v>3172</v>
      </c>
      <c r="F28" s="127">
        <v>26.1</v>
      </c>
      <c r="G28" s="127">
        <v>318.86</v>
      </c>
      <c r="H28" s="127">
        <v>3025</v>
      </c>
      <c r="I28" s="127">
        <v>2765</v>
      </c>
      <c r="J28" s="127">
        <v>150</v>
      </c>
      <c r="K28" s="127">
        <v>0</v>
      </c>
      <c r="L28" s="127">
        <v>75</v>
      </c>
      <c r="M28" s="127">
        <v>10</v>
      </c>
      <c r="N28" s="127">
        <v>30</v>
      </c>
    </row>
  </sheetData>
  <pageMargins left="0.7" right="0.7" top="0.75" bottom="0.75" header="0.3" footer="0.3"/>
  <ignoredErrors>
    <ignoredError sqref="A3:A28"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5E14E2-D633-4162-BA00-744BCADC63A1}">
  <dimension ref="A1:BO333"/>
  <sheetViews>
    <sheetView tabSelected="1" workbookViewId="0">
      <selection activeCell="E10" sqref="E10"/>
    </sheetView>
  </sheetViews>
  <sheetFormatPr defaultRowHeight="15"/>
  <cols>
    <col min="1" max="1" width="13.85546875" customWidth="1"/>
    <col min="2" max="2" width="15.42578125" bestFit="1" customWidth="1"/>
    <col min="3" max="3" width="17.28515625" bestFit="1" customWidth="1"/>
    <col min="4" max="4" width="13.7109375" bestFit="1" customWidth="1"/>
    <col min="5" max="5" width="12.42578125" bestFit="1" customWidth="1"/>
    <col min="6" max="6" width="11" bestFit="1" customWidth="1"/>
    <col min="7" max="7" width="12.42578125" bestFit="1" customWidth="1"/>
    <col min="8" max="9" width="13.5703125" bestFit="1" customWidth="1"/>
    <col min="10" max="16" width="13" bestFit="1" customWidth="1"/>
    <col min="17" max="17" width="13.28515625" bestFit="1" customWidth="1"/>
    <col min="18" max="19" width="13" bestFit="1" customWidth="1"/>
    <col min="20" max="21" width="13.5703125" bestFit="1" customWidth="1"/>
    <col min="22" max="23" width="12.28515625" bestFit="1" customWidth="1"/>
    <col min="24" max="24" width="12.5703125" bestFit="1" customWidth="1"/>
    <col min="25" max="25" width="12.140625" bestFit="1" customWidth="1"/>
    <col min="26" max="26" width="13.28515625" bestFit="1" customWidth="1"/>
    <col min="27" max="30" width="12.7109375" bestFit="1" customWidth="1"/>
    <col min="31" max="31" width="13.28515625" bestFit="1" customWidth="1"/>
    <col min="32" max="33" width="12.7109375" bestFit="1" customWidth="1"/>
    <col min="34" max="34" width="13.42578125" bestFit="1" customWidth="1"/>
    <col min="35" max="35" width="11.140625" bestFit="1" customWidth="1"/>
    <col min="36" max="36" width="13.42578125" bestFit="1" customWidth="1"/>
    <col min="37" max="38" width="9.42578125" bestFit="1" customWidth="1"/>
    <col min="39" max="39" width="13.7109375" bestFit="1" customWidth="1"/>
    <col min="42" max="42" width="15.85546875" bestFit="1" customWidth="1"/>
    <col min="43" max="43" width="11.85546875" bestFit="1" customWidth="1"/>
    <col min="44" max="44" width="11.140625" bestFit="1" customWidth="1"/>
    <col min="49" max="49" width="13.5703125" customWidth="1"/>
    <col min="50" max="50" width="13.140625" customWidth="1"/>
    <col min="51" max="51" width="14.140625" customWidth="1"/>
  </cols>
  <sheetData>
    <row r="1" spans="1:67" ht="52.5" thickTop="1" thickBot="1">
      <c r="A1" s="5" t="s">
        <v>27</v>
      </c>
      <c r="B1" s="6" t="s">
        <v>28</v>
      </c>
      <c r="C1" s="7" t="s">
        <v>29</v>
      </c>
      <c r="D1" s="10" t="s">
        <v>30</v>
      </c>
      <c r="E1" s="10" t="s">
        <v>31</v>
      </c>
      <c r="F1" s="11" t="s">
        <v>32</v>
      </c>
      <c r="G1" s="12" t="s">
        <v>33</v>
      </c>
      <c r="H1" s="13" t="s">
        <v>34</v>
      </c>
      <c r="I1" s="12" t="s">
        <v>35</v>
      </c>
      <c r="J1" s="13" t="s">
        <v>36</v>
      </c>
      <c r="K1" s="14" t="s">
        <v>37</v>
      </c>
      <c r="L1" s="14" t="s">
        <v>38</v>
      </c>
      <c r="M1" s="14" t="s">
        <v>39</v>
      </c>
      <c r="N1" s="14" t="s">
        <v>40</v>
      </c>
      <c r="O1" s="14" t="s">
        <v>41</v>
      </c>
      <c r="P1" s="9" t="s">
        <v>138</v>
      </c>
      <c r="Q1" s="14" t="s">
        <v>139</v>
      </c>
      <c r="R1" s="14" t="s">
        <v>42</v>
      </c>
      <c r="S1" s="15" t="s">
        <v>43</v>
      </c>
      <c r="T1" s="16" t="s">
        <v>34</v>
      </c>
      <c r="U1" s="15" t="s">
        <v>44</v>
      </c>
      <c r="V1" s="9" t="s">
        <v>45</v>
      </c>
      <c r="W1" s="14" t="s">
        <v>46</v>
      </c>
      <c r="X1" s="14" t="s">
        <v>47</v>
      </c>
      <c r="Y1" s="14" t="s">
        <v>48</v>
      </c>
      <c r="Z1" s="17" t="s">
        <v>49</v>
      </c>
      <c r="AA1" s="14" t="s">
        <v>50</v>
      </c>
      <c r="AB1" s="14" t="s">
        <v>51</v>
      </c>
      <c r="AC1" s="14" t="s">
        <v>52</v>
      </c>
      <c r="AD1" s="14" t="s">
        <v>53</v>
      </c>
      <c r="AE1" s="14" t="s">
        <v>54</v>
      </c>
      <c r="AF1" s="8" t="s">
        <v>55</v>
      </c>
      <c r="AG1" s="18" t="s">
        <v>56</v>
      </c>
      <c r="AH1" s="19" t="s">
        <v>57</v>
      </c>
      <c r="AI1" s="9" t="s">
        <v>58</v>
      </c>
      <c r="AJ1" s="9" t="s">
        <v>59</v>
      </c>
      <c r="AK1" s="9" t="s">
        <v>60</v>
      </c>
      <c r="AL1" s="8" t="s">
        <v>61</v>
      </c>
      <c r="AM1" s="20" t="s">
        <v>62</v>
      </c>
      <c r="AN1" s="21" t="s">
        <v>63</v>
      </c>
      <c r="AO1" s="8" t="s">
        <v>64</v>
      </c>
      <c r="AP1" s="20" t="s">
        <v>65</v>
      </c>
      <c r="AQ1" s="9" t="s">
        <v>66</v>
      </c>
      <c r="AR1" s="9" t="s">
        <v>67</v>
      </c>
      <c r="AS1" s="9" t="s">
        <v>68</v>
      </c>
      <c r="AT1" s="8" t="s">
        <v>69</v>
      </c>
      <c r="AU1" s="8" t="s">
        <v>70</v>
      </c>
      <c r="AV1" s="22" t="s">
        <v>71</v>
      </c>
      <c r="AW1" s="15" t="s">
        <v>72</v>
      </c>
      <c r="AX1" s="6" t="s">
        <v>73</v>
      </c>
      <c r="AY1" s="8" t="s">
        <v>74</v>
      </c>
      <c r="AZ1" s="5"/>
      <c r="BA1" s="9" t="s">
        <v>75</v>
      </c>
      <c r="BB1" s="21" t="s">
        <v>58</v>
      </c>
      <c r="BC1" s="9" t="s">
        <v>59</v>
      </c>
      <c r="BD1" s="9" t="s">
        <v>60</v>
      </c>
      <c r="BE1" s="8" t="s">
        <v>61</v>
      </c>
      <c r="BF1" s="20" t="s">
        <v>62</v>
      </c>
      <c r="BG1" s="21" t="s">
        <v>63</v>
      </c>
      <c r="BH1" s="8" t="s">
        <v>64</v>
      </c>
      <c r="BI1" s="20" t="s">
        <v>65</v>
      </c>
      <c r="BJ1" s="9" t="s">
        <v>66</v>
      </c>
      <c r="BK1" s="9" t="s">
        <v>67</v>
      </c>
      <c r="BL1" s="9" t="s">
        <v>68</v>
      </c>
      <c r="BM1" s="8" t="s">
        <v>69</v>
      </c>
      <c r="BN1" s="8" t="s">
        <v>70</v>
      </c>
      <c r="BO1" s="22" t="s">
        <v>71</v>
      </c>
    </row>
    <row r="2" spans="1:67" ht="15.75" thickTop="1">
      <c r="A2" s="129"/>
      <c r="B2" s="251">
        <v>5620000</v>
      </c>
      <c r="C2" s="256">
        <v>5620000</v>
      </c>
      <c r="D2" s="238">
        <v>1117.2</v>
      </c>
      <c r="E2" s="132">
        <v>111720</v>
      </c>
      <c r="F2" s="239">
        <v>1118.6500000000001</v>
      </c>
      <c r="G2" s="133">
        <v>111865.00000000001</v>
      </c>
      <c r="H2" s="239">
        <v>5620000</v>
      </c>
      <c r="I2" s="138">
        <v>1</v>
      </c>
      <c r="J2" s="238">
        <v>97592</v>
      </c>
      <c r="K2" s="239">
        <v>96151</v>
      </c>
      <c r="L2" s="134">
        <v>96151</v>
      </c>
      <c r="M2" s="239">
        <v>97131</v>
      </c>
      <c r="N2" s="135">
        <v>1441</v>
      </c>
      <c r="O2" s="136">
        <v>1.4986843610570873E-2</v>
      </c>
      <c r="P2" s="131">
        <v>-980</v>
      </c>
      <c r="Q2" s="137">
        <v>-1.0089466802565608E-2</v>
      </c>
      <c r="R2" s="238">
        <v>87.4</v>
      </c>
      <c r="S2" s="138">
        <v>86</v>
      </c>
      <c r="T2" s="239">
        <v>5620000</v>
      </c>
      <c r="U2" s="138">
        <v>1</v>
      </c>
      <c r="V2" s="238">
        <v>45210</v>
      </c>
      <c r="W2" s="239">
        <v>44252</v>
      </c>
      <c r="X2" s="131">
        <v>44252</v>
      </c>
      <c r="Y2" s="135">
        <v>958</v>
      </c>
      <c r="Z2" s="248">
        <v>2.1648739040043389E-2</v>
      </c>
      <c r="AA2" s="238">
        <v>42581</v>
      </c>
      <c r="AB2" s="239">
        <v>41989</v>
      </c>
      <c r="AC2" s="131">
        <v>41989</v>
      </c>
      <c r="AD2" s="139">
        <v>592</v>
      </c>
      <c r="AE2" s="140">
        <v>1.4098930672318941E-2</v>
      </c>
      <c r="AF2" s="130">
        <v>0.381140350877193</v>
      </c>
      <c r="AG2" s="141">
        <v>0.37535422160640053</v>
      </c>
      <c r="AH2" s="238">
        <v>33435</v>
      </c>
      <c r="AI2" s="238">
        <v>28815</v>
      </c>
      <c r="AJ2" s="238">
        <v>2125</v>
      </c>
      <c r="AK2" s="131">
        <v>30940</v>
      </c>
      <c r="AL2" s="137">
        <v>0.92537759832510846</v>
      </c>
      <c r="AM2" s="142">
        <v>1.0004082144055226</v>
      </c>
      <c r="AN2" s="238">
        <v>515</v>
      </c>
      <c r="AO2" s="137">
        <v>1.5403020786600868E-2</v>
      </c>
      <c r="AP2" s="142">
        <v>1.0001961549740823</v>
      </c>
      <c r="AQ2" s="238">
        <v>1280</v>
      </c>
      <c r="AR2" s="238">
        <v>230</v>
      </c>
      <c r="AS2" s="131">
        <v>1510</v>
      </c>
      <c r="AT2" s="137">
        <v>4.516225512187827E-2</v>
      </c>
      <c r="AU2" s="142">
        <v>0.99916493632474057</v>
      </c>
      <c r="AV2" s="249">
        <v>470</v>
      </c>
      <c r="AW2" s="296" t="s">
        <v>137</v>
      </c>
      <c r="AX2" s="240" t="s">
        <v>137</v>
      </c>
      <c r="AY2" s="143"/>
      <c r="AZ2" s="144"/>
      <c r="BA2">
        <v>34055</v>
      </c>
      <c r="BB2">
        <v>2505</v>
      </c>
      <c r="BC2">
        <v>40070</v>
      </c>
      <c r="BD2" s="194">
        <f>BB2+BC2</f>
        <v>42575</v>
      </c>
      <c r="BE2" s="203">
        <f>BD2/BA2</f>
        <v>1.2501835266480692</v>
      </c>
      <c r="BF2" s="201">
        <f>BE2/0.886375</f>
        <v>1.4104453833288046</v>
      </c>
      <c r="BG2">
        <v>1080</v>
      </c>
      <c r="BH2" s="203">
        <f>BG2/BA2</f>
        <v>3.171340478637498E-2</v>
      </c>
      <c r="BI2" s="201">
        <f>BH2/0.041941</f>
        <v>0.75614326759912687</v>
      </c>
      <c r="BJ2">
        <v>1585</v>
      </c>
      <c r="BK2">
        <v>485</v>
      </c>
      <c r="BL2" s="194">
        <f>BJ2+BK2</f>
        <v>2070</v>
      </c>
      <c r="BM2" s="203">
        <f>BL2/BA2</f>
        <v>6.078402584055205E-2</v>
      </c>
      <c r="BN2" s="201">
        <f>BM2/0.062911</f>
        <v>0.96619074312206221</v>
      </c>
      <c r="BO2" s="209">
        <v>360</v>
      </c>
    </row>
    <row r="3" spans="1:67">
      <c r="A3" s="204"/>
      <c r="B3" s="252" t="s">
        <v>111</v>
      </c>
      <c r="C3" s="189">
        <v>5620001.0099999998</v>
      </c>
      <c r="D3" s="127">
        <v>12.58</v>
      </c>
      <c r="E3" s="187">
        <v>1258</v>
      </c>
      <c r="F3">
        <v>12.57</v>
      </c>
      <c r="G3" s="188">
        <v>1257</v>
      </c>
      <c r="H3">
        <v>5620001.0099999998</v>
      </c>
      <c r="I3" s="190">
        <v>1</v>
      </c>
      <c r="J3" s="127">
        <v>648</v>
      </c>
      <c r="K3">
        <v>639</v>
      </c>
      <c r="L3" s="191">
        <v>639</v>
      </c>
      <c r="M3">
        <v>640</v>
      </c>
      <c r="N3" s="192">
        <v>9</v>
      </c>
      <c r="O3" s="193">
        <v>1.4084507042253521E-2</v>
      </c>
      <c r="P3" s="194">
        <v>-1</v>
      </c>
      <c r="Q3" s="203">
        <v>-1.5625000000000001E-3</v>
      </c>
      <c r="R3" s="127">
        <v>51.5</v>
      </c>
      <c r="S3" s="190">
        <v>50.8</v>
      </c>
      <c r="T3">
        <v>5620001.0099999998</v>
      </c>
      <c r="U3" s="190">
        <v>1</v>
      </c>
      <c r="V3" s="127">
        <v>278</v>
      </c>
      <c r="W3">
        <v>274</v>
      </c>
      <c r="X3" s="194">
        <v>274</v>
      </c>
      <c r="Y3" s="192">
        <v>4</v>
      </c>
      <c r="Z3" s="208">
        <v>1.4598540145985401E-2</v>
      </c>
      <c r="AA3" s="127">
        <v>262</v>
      </c>
      <c r="AB3">
        <v>255</v>
      </c>
      <c r="AC3" s="194">
        <v>255</v>
      </c>
      <c r="AD3" s="196">
        <v>7</v>
      </c>
      <c r="AE3" s="197">
        <v>2.7450980392156862E-2</v>
      </c>
      <c r="AF3" s="198">
        <v>0.20826709062003179</v>
      </c>
      <c r="AG3" s="199">
        <v>0.20286396181384247</v>
      </c>
      <c r="AH3" s="127">
        <v>185</v>
      </c>
      <c r="AI3" s="127">
        <v>145</v>
      </c>
      <c r="AJ3" s="127">
        <v>25</v>
      </c>
      <c r="AK3" s="194">
        <v>170</v>
      </c>
      <c r="AL3" s="195">
        <v>0.91891891891891897</v>
      </c>
      <c r="AM3" s="201">
        <v>0.99342585829072316</v>
      </c>
      <c r="AN3" s="127">
        <v>0</v>
      </c>
      <c r="AO3" s="195">
        <v>0</v>
      </c>
      <c r="AP3" s="201">
        <v>0</v>
      </c>
      <c r="AQ3" s="127">
        <v>0</v>
      </c>
      <c r="AR3" s="127">
        <v>0</v>
      </c>
      <c r="AS3" s="194">
        <v>0</v>
      </c>
      <c r="AT3" s="195">
        <v>0</v>
      </c>
      <c r="AU3" s="201">
        <v>0</v>
      </c>
      <c r="AV3" s="270">
        <v>10</v>
      </c>
      <c r="AW3" s="211" t="s">
        <v>81</v>
      </c>
      <c r="AX3" s="262" t="s">
        <v>81</v>
      </c>
      <c r="AY3" s="206"/>
      <c r="AZ3" s="205"/>
      <c r="BA3">
        <v>165</v>
      </c>
      <c r="BB3">
        <v>15</v>
      </c>
      <c r="BC3">
        <v>200</v>
      </c>
      <c r="BD3" s="194">
        <f>BB3+BC3</f>
        <v>215</v>
      </c>
      <c r="BE3" s="195">
        <f>BD3/BA3</f>
        <v>1.303030303030303</v>
      </c>
      <c r="BF3" s="200">
        <f>BE3/0.886375</f>
        <v>1.4700666230774819</v>
      </c>
      <c r="BG3">
        <v>0</v>
      </c>
      <c r="BH3" s="195">
        <f>BG3/BA3</f>
        <v>0</v>
      </c>
      <c r="BI3" s="201">
        <f>BH3/0.041941</f>
        <v>0</v>
      </c>
      <c r="BJ3">
        <v>15</v>
      </c>
      <c r="BK3">
        <v>0</v>
      </c>
      <c r="BL3" s="194">
        <f>BJ3+BK3</f>
        <v>15</v>
      </c>
      <c r="BM3" s="195">
        <f>BL3/BA3</f>
        <v>9.0909090909090912E-2</v>
      </c>
      <c r="BN3" s="201">
        <f>BM3/0.062911</f>
        <v>1.4450428527457984</v>
      </c>
      <c r="BO3" s="210">
        <v>0</v>
      </c>
    </row>
    <row r="4" spans="1:67">
      <c r="A4" s="204"/>
      <c r="B4" s="252" t="s">
        <v>112</v>
      </c>
      <c r="C4" s="189">
        <v>5620001.0199999996</v>
      </c>
      <c r="D4" s="127">
        <v>14.38</v>
      </c>
      <c r="E4" s="187">
        <v>1438</v>
      </c>
      <c r="F4">
        <v>14.63</v>
      </c>
      <c r="G4" s="188">
        <v>1463</v>
      </c>
      <c r="H4">
        <v>5620001.0199999996</v>
      </c>
      <c r="I4" s="190">
        <v>1</v>
      </c>
      <c r="J4" s="127">
        <v>140</v>
      </c>
      <c r="K4">
        <v>133</v>
      </c>
      <c r="L4" s="191">
        <v>133</v>
      </c>
      <c r="M4">
        <v>150</v>
      </c>
      <c r="N4" s="192">
        <v>7</v>
      </c>
      <c r="O4" s="193">
        <v>5.2631578947368418E-2</v>
      </c>
      <c r="P4" s="194">
        <v>-17</v>
      </c>
      <c r="Q4" s="203">
        <v>-0.11333333333333333</v>
      </c>
      <c r="R4" s="127">
        <v>9.6999999999999993</v>
      </c>
      <c r="S4" s="190">
        <v>9.1</v>
      </c>
      <c r="T4">
        <v>5620001.0199999996</v>
      </c>
      <c r="U4" s="190">
        <v>1</v>
      </c>
      <c r="V4" s="127">
        <v>72</v>
      </c>
      <c r="W4">
        <v>72</v>
      </c>
      <c r="X4" s="194">
        <v>72</v>
      </c>
      <c r="Y4" s="192">
        <v>0</v>
      </c>
      <c r="Z4" s="208">
        <v>0</v>
      </c>
      <c r="AA4" s="127">
        <v>68</v>
      </c>
      <c r="AB4">
        <v>67</v>
      </c>
      <c r="AC4" s="194">
        <v>67</v>
      </c>
      <c r="AD4" s="196">
        <v>1</v>
      </c>
      <c r="AE4" s="197">
        <v>1.4925373134328358E-2</v>
      </c>
      <c r="AF4" s="198">
        <v>4.7287899860917942E-2</v>
      </c>
      <c r="AG4" s="199">
        <v>4.5796308954203689E-2</v>
      </c>
      <c r="AH4" s="127">
        <v>40</v>
      </c>
      <c r="AI4" s="127">
        <v>40</v>
      </c>
      <c r="AJ4" s="127">
        <v>0</v>
      </c>
      <c r="AK4" s="194">
        <v>40</v>
      </c>
      <c r="AL4" s="195">
        <v>1</v>
      </c>
      <c r="AM4" s="201">
        <v>1.0810810810810809</v>
      </c>
      <c r="AN4" s="127">
        <v>0</v>
      </c>
      <c r="AO4" s="195">
        <v>0</v>
      </c>
      <c r="AP4" s="201">
        <v>0</v>
      </c>
      <c r="AQ4" s="127">
        <v>0</v>
      </c>
      <c r="AR4" s="127">
        <v>0</v>
      </c>
      <c r="AS4" s="194">
        <v>0</v>
      </c>
      <c r="AT4" s="195">
        <v>0</v>
      </c>
      <c r="AU4" s="201">
        <v>0</v>
      </c>
      <c r="AV4" s="270">
        <v>0</v>
      </c>
      <c r="AW4" s="211" t="s">
        <v>81</v>
      </c>
      <c r="AX4" s="211" t="s">
        <v>81</v>
      </c>
      <c r="AY4" s="295"/>
      <c r="AZ4" s="205"/>
      <c r="BA4">
        <v>65</v>
      </c>
      <c r="BB4">
        <v>0</v>
      </c>
      <c r="BC4">
        <v>65</v>
      </c>
      <c r="BD4" s="194">
        <f>BB4+BC4</f>
        <v>65</v>
      </c>
      <c r="BE4" s="195">
        <f>BD4/BA4</f>
        <v>1</v>
      </c>
      <c r="BF4" s="200">
        <f>BE4/0.886375</f>
        <v>1.1281906642222534</v>
      </c>
      <c r="BG4">
        <v>0</v>
      </c>
      <c r="BH4" s="195">
        <f>BG4/BA4</f>
        <v>0</v>
      </c>
      <c r="BI4" s="201">
        <f>BH4/0.041941</f>
        <v>0</v>
      </c>
      <c r="BJ4">
        <v>0</v>
      </c>
      <c r="BK4">
        <v>0</v>
      </c>
      <c r="BL4" s="194">
        <f>BJ4+BK4</f>
        <v>0</v>
      </c>
      <c r="BM4" s="195">
        <f>BL4/BA4</f>
        <v>0</v>
      </c>
      <c r="BN4" s="201">
        <f>BM4/0.062911</f>
        <v>0</v>
      </c>
      <c r="BO4" s="210">
        <v>0</v>
      </c>
    </row>
    <row r="5" spans="1:67">
      <c r="A5" s="145" t="s">
        <v>148</v>
      </c>
      <c r="B5" s="255" t="s">
        <v>113</v>
      </c>
      <c r="C5" s="259">
        <v>5620002</v>
      </c>
      <c r="D5" s="227">
        <v>1.06</v>
      </c>
      <c r="E5" s="146">
        <v>106</v>
      </c>
      <c r="F5" s="228">
        <v>1.07</v>
      </c>
      <c r="G5" s="147">
        <v>107</v>
      </c>
      <c r="H5" s="228">
        <v>5620002</v>
      </c>
      <c r="I5" s="148">
        <v>1</v>
      </c>
      <c r="J5" s="227">
        <v>2599</v>
      </c>
      <c r="K5" s="228">
        <v>2583</v>
      </c>
      <c r="L5" s="149">
        <v>2583</v>
      </c>
      <c r="M5" s="228">
        <v>2676</v>
      </c>
      <c r="N5" s="150">
        <v>16</v>
      </c>
      <c r="O5" s="151">
        <v>6.1943476577622919E-3</v>
      </c>
      <c r="P5" s="152">
        <v>-93</v>
      </c>
      <c r="Q5" s="229">
        <v>-3.4753363228699555E-2</v>
      </c>
      <c r="R5" s="227">
        <v>2444.5</v>
      </c>
      <c r="S5" s="148">
        <v>2417.4</v>
      </c>
      <c r="T5" s="228">
        <v>5620002</v>
      </c>
      <c r="U5" s="148">
        <v>1</v>
      </c>
      <c r="V5" s="227">
        <v>1381</v>
      </c>
      <c r="W5" s="228">
        <v>1357</v>
      </c>
      <c r="X5" s="152">
        <v>1357</v>
      </c>
      <c r="Y5" s="150">
        <v>24</v>
      </c>
      <c r="Z5" s="231">
        <v>1.7686072218128224E-2</v>
      </c>
      <c r="AA5" s="227">
        <v>1213</v>
      </c>
      <c r="AB5" s="228">
        <v>1178</v>
      </c>
      <c r="AC5" s="152">
        <v>1178</v>
      </c>
      <c r="AD5" s="154">
        <v>35</v>
      </c>
      <c r="AE5" s="155">
        <v>2.9711375212224108E-2</v>
      </c>
      <c r="AF5" s="156">
        <v>11.443396226415095</v>
      </c>
      <c r="AG5" s="157">
        <v>11.009345794392523</v>
      </c>
      <c r="AH5" s="227">
        <v>770</v>
      </c>
      <c r="AI5" s="227">
        <v>565</v>
      </c>
      <c r="AJ5" s="227">
        <v>130</v>
      </c>
      <c r="AK5" s="152">
        <v>695</v>
      </c>
      <c r="AL5" s="153">
        <v>0.90259740259740262</v>
      </c>
      <c r="AM5" s="158">
        <v>0.97578097578097578</v>
      </c>
      <c r="AN5" s="227">
        <v>20</v>
      </c>
      <c r="AO5" s="153">
        <v>2.5974025974025976E-2</v>
      </c>
      <c r="AP5" s="158">
        <v>1.6866250632484399</v>
      </c>
      <c r="AQ5" s="227">
        <v>40</v>
      </c>
      <c r="AR5" s="227">
        <v>0</v>
      </c>
      <c r="AS5" s="152">
        <v>40</v>
      </c>
      <c r="AT5" s="153">
        <v>5.1948051948051951E-2</v>
      </c>
      <c r="AU5" s="158">
        <v>1.1492931846914149</v>
      </c>
      <c r="AV5" s="232">
        <v>20</v>
      </c>
      <c r="AW5" s="230" t="s">
        <v>102</v>
      </c>
      <c r="AX5" s="230" t="s">
        <v>102</v>
      </c>
      <c r="AY5" s="206" t="s">
        <v>145</v>
      </c>
      <c r="AZ5" s="205"/>
      <c r="BA5">
        <v>650</v>
      </c>
      <c r="BB5">
        <v>135</v>
      </c>
      <c r="BC5">
        <v>935</v>
      </c>
      <c r="BD5" s="194">
        <f>BB5+BC5</f>
        <v>1070</v>
      </c>
      <c r="BE5" s="195">
        <f>BD5/BA5</f>
        <v>1.6461538461538461</v>
      </c>
      <c r="BF5" s="200">
        <f>BE5/0.886375</f>
        <v>1.8571754011043249</v>
      </c>
      <c r="BG5">
        <v>65</v>
      </c>
      <c r="BH5" s="195">
        <f>BG5/BA5</f>
        <v>0.1</v>
      </c>
      <c r="BI5" s="201">
        <f>BH5/0.041941</f>
        <v>2.3843017572303951</v>
      </c>
      <c r="BJ5">
        <v>60</v>
      </c>
      <c r="BK5">
        <v>20</v>
      </c>
      <c r="BL5" s="194">
        <f>BJ5+BK5</f>
        <v>80</v>
      </c>
      <c r="BM5" s="195">
        <f>BL5/BA5</f>
        <v>0.12307692307692308</v>
      </c>
      <c r="BN5" s="201">
        <f>BM5/0.062911</f>
        <v>1.9563657083327732</v>
      </c>
      <c r="BO5" s="210">
        <v>10</v>
      </c>
    </row>
    <row r="6" spans="1:67">
      <c r="A6" s="159"/>
      <c r="B6" s="254" t="s">
        <v>114</v>
      </c>
      <c r="C6" s="258">
        <v>5620003</v>
      </c>
      <c r="D6" s="241">
        <v>2.2999999999999998</v>
      </c>
      <c r="E6" s="160">
        <v>229.99999999999997</v>
      </c>
      <c r="F6" s="242">
        <v>2.34</v>
      </c>
      <c r="G6" s="161">
        <v>234</v>
      </c>
      <c r="H6" s="242">
        <v>5620003</v>
      </c>
      <c r="I6" s="162">
        <v>1</v>
      </c>
      <c r="J6" s="241">
        <v>4895</v>
      </c>
      <c r="K6" s="242">
        <v>4887</v>
      </c>
      <c r="L6" s="163">
        <v>4887</v>
      </c>
      <c r="M6" s="242">
        <v>4899</v>
      </c>
      <c r="N6" s="164">
        <v>8</v>
      </c>
      <c r="O6" s="165">
        <v>1.6369961121342337E-3</v>
      </c>
      <c r="P6" s="166">
        <v>-12</v>
      </c>
      <c r="Q6" s="243">
        <v>-2.449479485609308E-3</v>
      </c>
      <c r="R6" s="241">
        <v>2125.1999999999998</v>
      </c>
      <c r="S6" s="162">
        <v>2086.9</v>
      </c>
      <c r="T6" s="242">
        <v>5620003</v>
      </c>
      <c r="U6" s="162">
        <v>1</v>
      </c>
      <c r="V6" s="241">
        <v>2424</v>
      </c>
      <c r="W6" s="242">
        <v>2395</v>
      </c>
      <c r="X6" s="166">
        <v>2395</v>
      </c>
      <c r="Y6" s="164">
        <v>29</v>
      </c>
      <c r="Z6" s="244">
        <v>1.2108559498956159E-2</v>
      </c>
      <c r="AA6" s="241">
        <v>2265</v>
      </c>
      <c r="AB6" s="242">
        <v>2239</v>
      </c>
      <c r="AC6" s="166">
        <v>2239</v>
      </c>
      <c r="AD6" s="168">
        <v>26</v>
      </c>
      <c r="AE6" s="169">
        <v>1.1612326931665922E-2</v>
      </c>
      <c r="AF6" s="170">
        <v>9.8478260869565233</v>
      </c>
      <c r="AG6" s="171">
        <v>9.5683760683760681</v>
      </c>
      <c r="AH6" s="241">
        <v>1845</v>
      </c>
      <c r="AI6" s="241">
        <v>1385</v>
      </c>
      <c r="AJ6" s="241">
        <v>220</v>
      </c>
      <c r="AK6" s="166">
        <v>1605</v>
      </c>
      <c r="AL6" s="167">
        <v>0.86991869918699183</v>
      </c>
      <c r="AM6" s="172">
        <v>0.94045264776972082</v>
      </c>
      <c r="AN6" s="241">
        <v>105</v>
      </c>
      <c r="AO6" s="167">
        <v>5.6910569105691054E-2</v>
      </c>
      <c r="AP6" s="172">
        <v>3.695491500369549</v>
      </c>
      <c r="AQ6" s="241">
        <v>90</v>
      </c>
      <c r="AR6" s="241">
        <v>20</v>
      </c>
      <c r="AS6" s="166">
        <v>110</v>
      </c>
      <c r="AT6" s="167">
        <v>5.9620596205962058E-2</v>
      </c>
      <c r="AU6" s="172">
        <v>1.3190397390699571</v>
      </c>
      <c r="AV6" s="245">
        <v>15</v>
      </c>
      <c r="AW6" s="246" t="s">
        <v>103</v>
      </c>
      <c r="AX6" s="246" t="s">
        <v>103</v>
      </c>
      <c r="AY6" s="206"/>
      <c r="AZ6" s="205"/>
      <c r="BA6">
        <v>1460</v>
      </c>
      <c r="BB6">
        <v>215</v>
      </c>
      <c r="BC6">
        <v>2050</v>
      </c>
      <c r="BD6" s="194">
        <f>BB6+BC6</f>
        <v>2265</v>
      </c>
      <c r="BE6" s="195">
        <f>BD6/BA6</f>
        <v>1.5513698630136987</v>
      </c>
      <c r="BF6" s="200">
        <f>BE6/0.886375</f>
        <v>1.7502409962078112</v>
      </c>
      <c r="BG6">
        <v>220</v>
      </c>
      <c r="BH6" s="195">
        <f>BG6/BA6</f>
        <v>0.15068493150684931</v>
      </c>
      <c r="BI6" s="201">
        <f>BH6/0.041941</f>
        <v>3.5927834697992251</v>
      </c>
      <c r="BJ6">
        <v>115</v>
      </c>
      <c r="BK6">
        <v>25</v>
      </c>
      <c r="BL6" s="194">
        <f>BJ6+BK6</f>
        <v>140</v>
      </c>
      <c r="BM6" s="195">
        <f>BL6/BA6</f>
        <v>9.5890410958904104E-2</v>
      </c>
      <c r="BN6" s="201">
        <f>BM6/0.062911</f>
        <v>1.5242232830332392</v>
      </c>
      <c r="BO6" s="210">
        <v>20</v>
      </c>
    </row>
    <row r="7" spans="1:67">
      <c r="A7" s="173" t="s">
        <v>150</v>
      </c>
      <c r="B7" s="253" t="s">
        <v>115</v>
      </c>
      <c r="C7" s="257">
        <v>5620004</v>
      </c>
      <c r="D7" s="233">
        <v>1.47</v>
      </c>
      <c r="E7" s="174">
        <v>147</v>
      </c>
      <c r="F7" s="202">
        <v>1.47</v>
      </c>
      <c r="G7" s="175">
        <v>147</v>
      </c>
      <c r="H7" s="202">
        <v>5620004</v>
      </c>
      <c r="I7" s="176">
        <v>1</v>
      </c>
      <c r="J7" s="233">
        <v>3112</v>
      </c>
      <c r="K7" s="202">
        <v>3072</v>
      </c>
      <c r="L7" s="177">
        <v>3072</v>
      </c>
      <c r="M7" s="202">
        <v>3250</v>
      </c>
      <c r="N7" s="178">
        <v>40</v>
      </c>
      <c r="O7" s="179">
        <v>1.3020833333333334E-2</v>
      </c>
      <c r="P7" s="180">
        <v>-178</v>
      </c>
      <c r="Q7" s="234">
        <v>-5.4769230769230771E-2</v>
      </c>
      <c r="R7" s="233">
        <v>2119.1999999999998</v>
      </c>
      <c r="S7" s="176">
        <v>2091.6</v>
      </c>
      <c r="T7" s="202">
        <v>5620004</v>
      </c>
      <c r="U7" s="176">
        <v>1</v>
      </c>
      <c r="V7" s="233">
        <v>1432</v>
      </c>
      <c r="W7" s="202">
        <v>1470</v>
      </c>
      <c r="X7" s="180">
        <v>1470</v>
      </c>
      <c r="Y7" s="178">
        <v>-38</v>
      </c>
      <c r="Z7" s="235">
        <v>-2.5850340136054421E-2</v>
      </c>
      <c r="AA7" s="233">
        <v>1395</v>
      </c>
      <c r="AB7" s="202">
        <v>1434</v>
      </c>
      <c r="AC7" s="180">
        <v>1434</v>
      </c>
      <c r="AD7" s="182">
        <v>-39</v>
      </c>
      <c r="AE7" s="183">
        <v>-2.7196652719665274E-2</v>
      </c>
      <c r="AF7" s="184">
        <v>9.4897959183673475</v>
      </c>
      <c r="AG7" s="185">
        <v>9.7551020408163271</v>
      </c>
      <c r="AH7" s="233">
        <v>1070</v>
      </c>
      <c r="AI7" s="233">
        <v>930</v>
      </c>
      <c r="AJ7" s="233">
        <v>90</v>
      </c>
      <c r="AK7" s="180">
        <v>1020</v>
      </c>
      <c r="AL7" s="181">
        <v>0.95327102803738317</v>
      </c>
      <c r="AM7" s="186">
        <v>1.0305632735539276</v>
      </c>
      <c r="AN7" s="233">
        <v>15</v>
      </c>
      <c r="AO7" s="181">
        <v>1.4018691588785047E-2</v>
      </c>
      <c r="AP7" s="186">
        <v>0.91030464862240557</v>
      </c>
      <c r="AQ7" s="233">
        <v>25</v>
      </c>
      <c r="AR7" s="233">
        <v>0</v>
      </c>
      <c r="AS7" s="180">
        <v>25</v>
      </c>
      <c r="AT7" s="181">
        <v>2.336448598130841E-2</v>
      </c>
      <c r="AU7" s="186">
        <v>0.51691340666611529</v>
      </c>
      <c r="AV7" s="236">
        <v>15</v>
      </c>
      <c r="AW7" s="237" t="s">
        <v>104</v>
      </c>
      <c r="AX7" s="237" t="s">
        <v>104</v>
      </c>
      <c r="AY7" s="206"/>
      <c r="AZ7" s="205"/>
      <c r="BA7">
        <v>1105</v>
      </c>
      <c r="BB7">
        <v>65</v>
      </c>
      <c r="BC7">
        <v>1255</v>
      </c>
      <c r="BD7" s="194">
        <f>BB7+BC7</f>
        <v>1320</v>
      </c>
      <c r="BE7" s="195">
        <f>BD7/BA7</f>
        <v>1.1945701357466063</v>
      </c>
      <c r="BF7" s="200">
        <f>BE7/0.886375</f>
        <v>1.3477028749080313</v>
      </c>
      <c r="BG7">
        <v>45</v>
      </c>
      <c r="BH7" s="195">
        <f>BG7/BA7</f>
        <v>4.072398190045249E-2</v>
      </c>
      <c r="BI7" s="201">
        <f>BH7/0.041941</f>
        <v>0.9709826160666768</v>
      </c>
      <c r="BJ7">
        <v>30</v>
      </c>
      <c r="BK7">
        <v>10</v>
      </c>
      <c r="BL7" s="194">
        <f>BJ7+BK7</f>
        <v>40</v>
      </c>
      <c r="BM7" s="195">
        <f>BL7/BA7</f>
        <v>3.6199095022624438E-2</v>
      </c>
      <c r="BN7" s="201">
        <f>BM7/0.062911</f>
        <v>0.57540167892140393</v>
      </c>
      <c r="BO7" s="210">
        <v>0</v>
      </c>
    </row>
    <row r="8" spans="1:67">
      <c r="A8" s="145" t="s">
        <v>147</v>
      </c>
      <c r="B8" s="255" t="s">
        <v>116</v>
      </c>
      <c r="C8" s="259">
        <v>5620005</v>
      </c>
      <c r="D8" s="227">
        <v>1.34</v>
      </c>
      <c r="E8" s="146">
        <v>134</v>
      </c>
      <c r="F8" s="228">
        <v>1.34</v>
      </c>
      <c r="G8" s="147">
        <v>134</v>
      </c>
      <c r="H8" s="228">
        <v>5620005</v>
      </c>
      <c r="I8" s="148">
        <v>1</v>
      </c>
      <c r="J8" s="227">
        <v>2666</v>
      </c>
      <c r="K8" s="228">
        <v>2705</v>
      </c>
      <c r="L8" s="149">
        <v>2705</v>
      </c>
      <c r="M8" s="228">
        <v>2699</v>
      </c>
      <c r="N8" s="150">
        <v>-39</v>
      </c>
      <c r="O8" s="151">
        <v>-1.4417744916820702E-2</v>
      </c>
      <c r="P8" s="152">
        <v>6</v>
      </c>
      <c r="Q8" s="229">
        <v>2.2230455724342349E-3</v>
      </c>
      <c r="R8" s="227">
        <v>1995.8</v>
      </c>
      <c r="S8" s="148">
        <v>2025.2</v>
      </c>
      <c r="T8" s="228">
        <v>5620005</v>
      </c>
      <c r="U8" s="148">
        <v>1</v>
      </c>
      <c r="V8" s="227">
        <v>1286</v>
      </c>
      <c r="W8" s="228">
        <v>1284</v>
      </c>
      <c r="X8" s="152">
        <v>1284</v>
      </c>
      <c r="Y8" s="150">
        <v>2</v>
      </c>
      <c r="Z8" s="231">
        <v>1.557632398753894E-3</v>
      </c>
      <c r="AA8" s="227">
        <v>1216</v>
      </c>
      <c r="AB8" s="228">
        <v>1234</v>
      </c>
      <c r="AC8" s="152">
        <v>1234</v>
      </c>
      <c r="AD8" s="154">
        <v>-18</v>
      </c>
      <c r="AE8" s="155">
        <v>-1.4586709886547812E-2</v>
      </c>
      <c r="AF8" s="156">
        <v>9.0746268656716413</v>
      </c>
      <c r="AG8" s="157">
        <v>9.2089552238805972</v>
      </c>
      <c r="AH8" s="227">
        <v>1030</v>
      </c>
      <c r="AI8" s="227">
        <v>855</v>
      </c>
      <c r="AJ8" s="227">
        <v>80</v>
      </c>
      <c r="AK8" s="152">
        <v>935</v>
      </c>
      <c r="AL8" s="153">
        <v>0.90776699029126218</v>
      </c>
      <c r="AM8" s="158">
        <v>0.9813697192337969</v>
      </c>
      <c r="AN8" s="227">
        <v>25</v>
      </c>
      <c r="AO8" s="153">
        <v>2.4271844660194174E-2</v>
      </c>
      <c r="AP8" s="158">
        <v>1.5760938091035177</v>
      </c>
      <c r="AQ8" s="227">
        <v>40</v>
      </c>
      <c r="AR8" s="227">
        <v>10</v>
      </c>
      <c r="AS8" s="152">
        <v>50</v>
      </c>
      <c r="AT8" s="153">
        <v>4.8543689320388349E-2</v>
      </c>
      <c r="AU8" s="158">
        <v>1.0739754274422202</v>
      </c>
      <c r="AV8" s="232">
        <v>20</v>
      </c>
      <c r="AW8" s="230" t="s">
        <v>102</v>
      </c>
      <c r="AX8" s="230" t="s">
        <v>102</v>
      </c>
      <c r="AY8" s="206" t="s">
        <v>145</v>
      </c>
      <c r="AZ8" s="205"/>
      <c r="BA8">
        <v>960</v>
      </c>
      <c r="BB8">
        <v>90</v>
      </c>
      <c r="BC8">
        <v>1210</v>
      </c>
      <c r="BD8" s="194">
        <f>BB8+BC8</f>
        <v>1300</v>
      </c>
      <c r="BE8" s="195">
        <f>BD8/BA8</f>
        <v>1.3541666666666667</v>
      </c>
      <c r="BF8" s="200">
        <f>BE8/0.886375</f>
        <v>1.5277581911343017</v>
      </c>
      <c r="BG8">
        <v>35</v>
      </c>
      <c r="BH8" s="195">
        <f>BG8/BA8</f>
        <v>3.6458333333333336E-2</v>
      </c>
      <c r="BI8" s="201">
        <f>BH8/0.041941</f>
        <v>0.86927668232358157</v>
      </c>
      <c r="BJ8">
        <v>75</v>
      </c>
      <c r="BK8">
        <v>40</v>
      </c>
      <c r="BL8" s="194">
        <f>BJ8+BK8</f>
        <v>115</v>
      </c>
      <c r="BM8" s="195">
        <f>BL8/BA8</f>
        <v>0.11979166666666667</v>
      </c>
      <c r="BN8" s="201">
        <f>BM8/0.062911</f>
        <v>1.9041450090869114</v>
      </c>
      <c r="BO8" s="210">
        <v>0</v>
      </c>
    </row>
    <row r="9" spans="1:67">
      <c r="A9" s="145" t="s">
        <v>146</v>
      </c>
      <c r="B9" s="255" t="s">
        <v>117</v>
      </c>
      <c r="C9" s="259">
        <v>5620006</v>
      </c>
      <c r="D9" s="227">
        <v>1.0900000000000001</v>
      </c>
      <c r="E9" s="146">
        <v>109.00000000000001</v>
      </c>
      <c r="F9" s="228">
        <v>1.0900000000000001</v>
      </c>
      <c r="G9" s="147">
        <v>109.00000000000001</v>
      </c>
      <c r="H9" s="228">
        <v>5620006</v>
      </c>
      <c r="I9" s="148">
        <v>1</v>
      </c>
      <c r="J9" s="227">
        <v>3443</v>
      </c>
      <c r="K9" s="228">
        <v>3376</v>
      </c>
      <c r="L9" s="149">
        <v>3376</v>
      </c>
      <c r="M9" s="228">
        <v>3555</v>
      </c>
      <c r="N9" s="150">
        <v>67</v>
      </c>
      <c r="O9" s="151">
        <v>1.9845971563981043E-2</v>
      </c>
      <c r="P9" s="152">
        <v>-179</v>
      </c>
      <c r="Q9" s="229">
        <v>-5.0351617440225038E-2</v>
      </c>
      <c r="R9" s="227">
        <v>3173.3</v>
      </c>
      <c r="S9" s="148">
        <v>3111.2</v>
      </c>
      <c r="T9" s="228">
        <v>5620006</v>
      </c>
      <c r="U9" s="148">
        <v>1</v>
      </c>
      <c r="V9" s="227">
        <v>1849</v>
      </c>
      <c r="W9" s="228">
        <v>1843</v>
      </c>
      <c r="X9" s="152">
        <v>1843</v>
      </c>
      <c r="Y9" s="150">
        <v>6</v>
      </c>
      <c r="Z9" s="231">
        <v>3.2555615843733042E-3</v>
      </c>
      <c r="AA9" s="227">
        <v>1716</v>
      </c>
      <c r="AB9" s="228">
        <v>1700</v>
      </c>
      <c r="AC9" s="152">
        <v>1700</v>
      </c>
      <c r="AD9" s="154">
        <v>16</v>
      </c>
      <c r="AE9" s="155">
        <v>9.4117647058823521E-3</v>
      </c>
      <c r="AF9" s="156">
        <v>15.743119266055043</v>
      </c>
      <c r="AG9" s="157">
        <v>15.596330275229356</v>
      </c>
      <c r="AH9" s="227">
        <v>1160</v>
      </c>
      <c r="AI9" s="227">
        <v>920</v>
      </c>
      <c r="AJ9" s="227">
        <v>75</v>
      </c>
      <c r="AK9" s="152">
        <v>995</v>
      </c>
      <c r="AL9" s="153">
        <v>0.85775862068965514</v>
      </c>
      <c r="AM9" s="158">
        <v>0.92730661696178929</v>
      </c>
      <c r="AN9" s="227">
        <v>50</v>
      </c>
      <c r="AO9" s="153">
        <v>4.3103448275862072E-2</v>
      </c>
      <c r="AP9" s="158">
        <v>2.7989252127183164</v>
      </c>
      <c r="AQ9" s="227">
        <v>85</v>
      </c>
      <c r="AR9" s="227">
        <v>15</v>
      </c>
      <c r="AS9" s="152">
        <v>100</v>
      </c>
      <c r="AT9" s="153">
        <v>8.6206896551724144E-2</v>
      </c>
      <c r="AU9" s="158">
        <v>1.907232224595667</v>
      </c>
      <c r="AV9" s="232">
        <v>15</v>
      </c>
      <c r="AW9" s="230" t="s">
        <v>102</v>
      </c>
      <c r="AX9" s="230" t="s">
        <v>102</v>
      </c>
      <c r="AY9" s="206" t="s">
        <v>145</v>
      </c>
      <c r="AZ9" s="205"/>
      <c r="BA9">
        <v>1000</v>
      </c>
      <c r="BB9">
        <v>115</v>
      </c>
      <c r="BC9">
        <v>1390</v>
      </c>
      <c r="BD9" s="194">
        <f>BB9+BC9</f>
        <v>1505</v>
      </c>
      <c r="BE9" s="195">
        <f>BD9/BA9</f>
        <v>1.5049999999999999</v>
      </c>
      <c r="BF9" s="200">
        <f>BE9/0.886375</f>
        <v>1.6979269496544915</v>
      </c>
      <c r="BG9">
        <v>65</v>
      </c>
      <c r="BH9" s="195">
        <f>BG9/BA9</f>
        <v>6.5000000000000002E-2</v>
      </c>
      <c r="BI9" s="201">
        <f>BH9/0.041941</f>
        <v>1.5497961421997568</v>
      </c>
      <c r="BJ9">
        <v>135</v>
      </c>
      <c r="BK9">
        <v>60</v>
      </c>
      <c r="BL9" s="194">
        <f>BJ9+BK9</f>
        <v>195</v>
      </c>
      <c r="BM9" s="195">
        <f>BL9/BA9</f>
        <v>0.19500000000000001</v>
      </c>
      <c r="BN9" s="201">
        <f>BM9/0.062911</f>
        <v>3.0996169191397374</v>
      </c>
      <c r="BO9" s="210">
        <v>15</v>
      </c>
    </row>
    <row r="10" spans="1:67">
      <c r="A10" s="145" t="s">
        <v>144</v>
      </c>
      <c r="B10" s="255" t="s">
        <v>118</v>
      </c>
      <c r="C10" s="259">
        <v>5620007</v>
      </c>
      <c r="D10" s="227">
        <v>1.1000000000000001</v>
      </c>
      <c r="E10" s="146">
        <v>110.00000000000001</v>
      </c>
      <c r="F10" s="228">
        <v>1.1200000000000001</v>
      </c>
      <c r="G10" s="147">
        <v>112.00000000000001</v>
      </c>
      <c r="H10" s="228">
        <v>5620007</v>
      </c>
      <c r="I10" s="148">
        <v>1</v>
      </c>
      <c r="J10" s="227">
        <v>2345</v>
      </c>
      <c r="K10" s="228">
        <v>2385</v>
      </c>
      <c r="L10" s="149">
        <v>2385</v>
      </c>
      <c r="M10" s="228">
        <v>2343</v>
      </c>
      <c r="N10" s="150">
        <v>-40</v>
      </c>
      <c r="O10" s="151">
        <v>-1.6771488469601678E-2</v>
      </c>
      <c r="P10" s="152">
        <v>42</v>
      </c>
      <c r="Q10" s="229">
        <v>1.7925736235595392E-2</v>
      </c>
      <c r="R10" s="227">
        <v>2134.1</v>
      </c>
      <c r="S10" s="148">
        <v>2134.4</v>
      </c>
      <c r="T10" s="228">
        <v>5620007</v>
      </c>
      <c r="U10" s="148">
        <v>1</v>
      </c>
      <c r="V10" s="227">
        <v>1865</v>
      </c>
      <c r="W10" s="228">
        <v>1857</v>
      </c>
      <c r="X10" s="152">
        <v>1857</v>
      </c>
      <c r="Y10" s="150">
        <v>8</v>
      </c>
      <c r="Z10" s="231">
        <v>4.3080236941303177E-3</v>
      </c>
      <c r="AA10" s="227">
        <v>1638</v>
      </c>
      <c r="AB10" s="228">
        <v>1656</v>
      </c>
      <c r="AC10" s="152">
        <v>1656</v>
      </c>
      <c r="AD10" s="154">
        <v>-18</v>
      </c>
      <c r="AE10" s="155">
        <v>-1.0869565217391304E-2</v>
      </c>
      <c r="AF10" s="156">
        <v>14.890909090909089</v>
      </c>
      <c r="AG10" s="157">
        <v>14.785714285714285</v>
      </c>
      <c r="AH10" s="227">
        <v>605</v>
      </c>
      <c r="AI10" s="227">
        <v>425</v>
      </c>
      <c r="AJ10" s="227">
        <v>35</v>
      </c>
      <c r="AK10" s="152">
        <v>460</v>
      </c>
      <c r="AL10" s="153">
        <v>0.76033057851239672</v>
      </c>
      <c r="AM10" s="158">
        <v>0.82197900379718558</v>
      </c>
      <c r="AN10" s="227">
        <v>45</v>
      </c>
      <c r="AO10" s="153">
        <v>7.43801652892562E-2</v>
      </c>
      <c r="AP10" s="158">
        <v>4.8298808629387144</v>
      </c>
      <c r="AQ10" s="227">
        <v>95</v>
      </c>
      <c r="AR10" s="227">
        <v>0</v>
      </c>
      <c r="AS10" s="152">
        <v>95</v>
      </c>
      <c r="AT10" s="153">
        <v>0.15702479338842976</v>
      </c>
      <c r="AU10" s="158">
        <v>3.4739998537263221</v>
      </c>
      <c r="AV10" s="232">
        <v>0</v>
      </c>
      <c r="AW10" s="230" t="s">
        <v>102</v>
      </c>
      <c r="AX10" s="230" t="s">
        <v>102</v>
      </c>
      <c r="AY10" s="206"/>
      <c r="AZ10" s="205"/>
      <c r="BA10">
        <v>540</v>
      </c>
      <c r="BB10">
        <v>50</v>
      </c>
      <c r="BC10">
        <v>810</v>
      </c>
      <c r="BD10" s="194">
        <f>BB10+BC10</f>
        <v>860</v>
      </c>
      <c r="BE10" s="195">
        <f>BD10/BA10</f>
        <v>1.5925925925925926</v>
      </c>
      <c r="BF10" s="200">
        <f>BE10/0.886375</f>
        <v>1.7967480948724779</v>
      </c>
      <c r="BG10">
        <v>85</v>
      </c>
      <c r="BH10" s="195">
        <f>BG10/BA10</f>
        <v>0.15740740740740741</v>
      </c>
      <c r="BI10" s="201">
        <f>BH10/0.041941</f>
        <v>3.753067580825622</v>
      </c>
      <c r="BJ10">
        <v>120</v>
      </c>
      <c r="BK10">
        <v>10</v>
      </c>
      <c r="BL10" s="194">
        <f>BJ10+BK10</f>
        <v>130</v>
      </c>
      <c r="BM10" s="195">
        <f>BL10/BA10</f>
        <v>0.24074074074074073</v>
      </c>
      <c r="BN10" s="201">
        <f>BM10/0.062911</f>
        <v>3.8266875544935028</v>
      </c>
      <c r="BO10" s="210">
        <v>15</v>
      </c>
    </row>
    <row r="11" spans="1:67">
      <c r="A11" s="145"/>
      <c r="B11" s="255" t="s">
        <v>119</v>
      </c>
      <c r="C11" s="259">
        <v>5620008</v>
      </c>
      <c r="D11" s="227">
        <v>0.9</v>
      </c>
      <c r="E11" s="146">
        <v>90</v>
      </c>
      <c r="F11" s="228">
        <v>0.9</v>
      </c>
      <c r="G11" s="147">
        <v>90</v>
      </c>
      <c r="H11" s="228">
        <v>5620008</v>
      </c>
      <c r="I11" s="148">
        <v>1</v>
      </c>
      <c r="J11" s="227">
        <v>3171</v>
      </c>
      <c r="K11" s="228">
        <v>3241</v>
      </c>
      <c r="L11" s="149">
        <v>3241</v>
      </c>
      <c r="M11" s="228">
        <v>3286</v>
      </c>
      <c r="N11" s="150">
        <v>-70</v>
      </c>
      <c r="O11" s="151">
        <v>-2.159827213822894E-2</v>
      </c>
      <c r="P11" s="152">
        <v>-45</v>
      </c>
      <c r="Q11" s="229">
        <v>-1.3694461351186854E-2</v>
      </c>
      <c r="R11" s="227">
        <v>3519.4</v>
      </c>
      <c r="S11" s="148">
        <v>3597.5</v>
      </c>
      <c r="T11" s="228">
        <v>5620008</v>
      </c>
      <c r="U11" s="148">
        <v>1</v>
      </c>
      <c r="V11" s="227">
        <v>1945</v>
      </c>
      <c r="W11" s="228">
        <v>1942</v>
      </c>
      <c r="X11" s="152">
        <v>1942</v>
      </c>
      <c r="Y11" s="150">
        <v>3</v>
      </c>
      <c r="Z11" s="231">
        <v>1.544799176107106E-3</v>
      </c>
      <c r="AA11" s="227">
        <v>1831</v>
      </c>
      <c r="AB11" s="228">
        <v>1846</v>
      </c>
      <c r="AC11" s="152">
        <v>1846</v>
      </c>
      <c r="AD11" s="154">
        <v>-15</v>
      </c>
      <c r="AE11" s="155">
        <v>-8.1256771397616463E-3</v>
      </c>
      <c r="AF11" s="156">
        <v>20.344444444444445</v>
      </c>
      <c r="AG11" s="157">
        <v>20.511111111111113</v>
      </c>
      <c r="AH11" s="227">
        <v>960</v>
      </c>
      <c r="AI11" s="227">
        <v>795</v>
      </c>
      <c r="AJ11" s="227">
        <v>50</v>
      </c>
      <c r="AK11" s="152">
        <v>845</v>
      </c>
      <c r="AL11" s="153">
        <v>0.88020833333333337</v>
      </c>
      <c r="AM11" s="158">
        <v>0.95157657657657657</v>
      </c>
      <c r="AN11" s="227">
        <v>35</v>
      </c>
      <c r="AO11" s="153">
        <v>3.6458333333333336E-2</v>
      </c>
      <c r="AP11" s="158">
        <v>2.3674242424242427</v>
      </c>
      <c r="AQ11" s="227">
        <v>30</v>
      </c>
      <c r="AR11" s="227">
        <v>20</v>
      </c>
      <c r="AS11" s="152">
        <v>50</v>
      </c>
      <c r="AT11" s="153">
        <v>5.2083333333333336E-2</v>
      </c>
      <c r="AU11" s="158">
        <v>1.1522861356932155</v>
      </c>
      <c r="AV11" s="232">
        <v>35</v>
      </c>
      <c r="AW11" s="230" t="s">
        <v>102</v>
      </c>
      <c r="AX11" s="230" t="s">
        <v>102</v>
      </c>
      <c r="AY11" s="206" t="s">
        <v>145</v>
      </c>
      <c r="AZ11" s="205"/>
      <c r="BA11">
        <v>970</v>
      </c>
      <c r="BB11">
        <v>115</v>
      </c>
      <c r="BC11">
        <v>1310</v>
      </c>
      <c r="BD11" s="194">
        <f>BB11+BC11</f>
        <v>1425</v>
      </c>
      <c r="BE11" s="195">
        <f>BD11/BA11</f>
        <v>1.4690721649484537</v>
      </c>
      <c r="BF11" s="200">
        <f>BE11/0.886375</f>
        <v>1.6573935015636201</v>
      </c>
      <c r="BG11">
        <v>85</v>
      </c>
      <c r="BH11" s="195">
        <f>BG11/BA11</f>
        <v>8.7628865979381437E-2</v>
      </c>
      <c r="BI11" s="201">
        <f>BH11/0.041941</f>
        <v>2.0893365913874593</v>
      </c>
      <c r="BJ11">
        <v>80</v>
      </c>
      <c r="BK11">
        <v>30</v>
      </c>
      <c r="BL11" s="194">
        <f>BJ11+BK11</f>
        <v>110</v>
      </c>
      <c r="BM11" s="195">
        <f>BL11/BA11</f>
        <v>0.1134020618556701</v>
      </c>
      <c r="BN11" s="201">
        <f>BM11/0.062911</f>
        <v>1.802579228682903</v>
      </c>
      <c r="BO11" s="210">
        <v>30</v>
      </c>
    </row>
    <row r="12" spans="1:67">
      <c r="A12" s="145" t="s">
        <v>149</v>
      </c>
      <c r="B12" s="255" t="s">
        <v>120</v>
      </c>
      <c r="C12" s="259">
        <v>5620009</v>
      </c>
      <c r="D12" s="227">
        <v>1.98</v>
      </c>
      <c r="E12" s="146">
        <v>198</v>
      </c>
      <c r="F12" s="228">
        <v>1.98</v>
      </c>
      <c r="G12" s="147">
        <v>198</v>
      </c>
      <c r="H12" s="228">
        <v>5620009</v>
      </c>
      <c r="I12" s="148">
        <v>1</v>
      </c>
      <c r="J12" s="227">
        <v>5241</v>
      </c>
      <c r="K12" s="228">
        <v>5159</v>
      </c>
      <c r="L12" s="149">
        <v>5159</v>
      </c>
      <c r="M12" s="228">
        <v>5328</v>
      </c>
      <c r="N12" s="150">
        <v>82</v>
      </c>
      <c r="O12" s="151">
        <v>1.5894553207986044E-2</v>
      </c>
      <c r="P12" s="152">
        <v>-169</v>
      </c>
      <c r="Q12" s="229">
        <v>-3.1719219219219219E-2</v>
      </c>
      <c r="R12" s="227">
        <v>2647.2</v>
      </c>
      <c r="S12" s="148">
        <v>2606.1999999999998</v>
      </c>
      <c r="T12" s="228">
        <v>5620009</v>
      </c>
      <c r="U12" s="148">
        <v>1</v>
      </c>
      <c r="V12" s="227">
        <v>2582</v>
      </c>
      <c r="W12" s="228">
        <v>2538</v>
      </c>
      <c r="X12" s="152">
        <v>2538</v>
      </c>
      <c r="Y12" s="150">
        <v>44</v>
      </c>
      <c r="Z12" s="231">
        <v>1.7336485421591805E-2</v>
      </c>
      <c r="AA12" s="227">
        <v>2400</v>
      </c>
      <c r="AB12" s="228">
        <v>2454</v>
      </c>
      <c r="AC12" s="152">
        <v>2454</v>
      </c>
      <c r="AD12" s="154">
        <v>-54</v>
      </c>
      <c r="AE12" s="155">
        <v>-2.2004889975550123E-2</v>
      </c>
      <c r="AF12" s="156">
        <v>12.121212121212121</v>
      </c>
      <c r="AG12" s="157">
        <v>12.393939393939394</v>
      </c>
      <c r="AH12" s="227">
        <v>1895</v>
      </c>
      <c r="AI12" s="227">
        <v>1465</v>
      </c>
      <c r="AJ12" s="227">
        <v>190</v>
      </c>
      <c r="AK12" s="152">
        <v>1655</v>
      </c>
      <c r="AL12" s="153">
        <v>0.87335092348284959</v>
      </c>
      <c r="AM12" s="158">
        <v>0.94416316052199956</v>
      </c>
      <c r="AN12" s="227">
        <v>70</v>
      </c>
      <c r="AO12" s="153">
        <v>3.6939313984168866E-2</v>
      </c>
      <c r="AP12" s="158">
        <v>2.3986567522187574</v>
      </c>
      <c r="AQ12" s="227">
        <v>130</v>
      </c>
      <c r="AR12" s="227">
        <v>10</v>
      </c>
      <c r="AS12" s="152">
        <v>140</v>
      </c>
      <c r="AT12" s="153">
        <v>7.3878627968337732E-2</v>
      </c>
      <c r="AU12" s="158">
        <v>1.6344829196534898</v>
      </c>
      <c r="AV12" s="232">
        <v>30</v>
      </c>
      <c r="AW12" s="230" t="s">
        <v>102</v>
      </c>
      <c r="AX12" s="230" t="s">
        <v>102</v>
      </c>
      <c r="AY12" s="206" t="s">
        <v>145</v>
      </c>
      <c r="AZ12" s="205"/>
      <c r="BA12">
        <v>1510</v>
      </c>
      <c r="BB12">
        <v>235</v>
      </c>
      <c r="BC12">
        <v>2045</v>
      </c>
      <c r="BD12" s="194">
        <f>BB12+BC12</f>
        <v>2280</v>
      </c>
      <c r="BE12" s="195">
        <f>BD12/BA12</f>
        <v>1.509933774834437</v>
      </c>
      <c r="BF12" s="200">
        <f>BE12/0.886375</f>
        <v>1.7034931883620781</v>
      </c>
      <c r="BG12">
        <v>95</v>
      </c>
      <c r="BH12" s="195">
        <f>BG12/BA12</f>
        <v>6.2913907284768214E-2</v>
      </c>
      <c r="BI12" s="201">
        <f>BH12/0.041941</f>
        <v>1.5000573969330302</v>
      </c>
      <c r="BJ12">
        <v>165</v>
      </c>
      <c r="BK12">
        <v>30</v>
      </c>
      <c r="BL12" s="194">
        <f>BJ12+BK12</f>
        <v>195</v>
      </c>
      <c r="BM12" s="195">
        <f>BL12/BA12</f>
        <v>0.12913907284768211</v>
      </c>
      <c r="BN12" s="201">
        <f>BM12/0.062911</f>
        <v>2.0527264365163824</v>
      </c>
      <c r="BO12" s="210">
        <v>20</v>
      </c>
    </row>
    <row r="13" spans="1:67">
      <c r="A13" s="173" t="s">
        <v>151</v>
      </c>
      <c r="B13" s="253" t="s">
        <v>121</v>
      </c>
      <c r="C13" s="257">
        <v>5620010</v>
      </c>
      <c r="D13" s="233">
        <v>1.86</v>
      </c>
      <c r="E13" s="174">
        <v>186</v>
      </c>
      <c r="F13" s="202">
        <v>1.86</v>
      </c>
      <c r="G13" s="175">
        <v>186</v>
      </c>
      <c r="H13" s="202">
        <v>5620010</v>
      </c>
      <c r="I13" s="176">
        <v>1</v>
      </c>
      <c r="J13" s="233">
        <v>3369</v>
      </c>
      <c r="K13" s="202">
        <v>3390</v>
      </c>
      <c r="L13" s="177">
        <v>3390</v>
      </c>
      <c r="M13" s="202">
        <v>3445</v>
      </c>
      <c r="N13" s="178">
        <v>-21</v>
      </c>
      <c r="O13" s="179">
        <v>-6.1946902654867256E-3</v>
      </c>
      <c r="P13" s="180">
        <v>-55</v>
      </c>
      <c r="Q13" s="234">
        <v>-1.5965166908563134E-2</v>
      </c>
      <c r="R13" s="233">
        <v>1807.6</v>
      </c>
      <c r="S13" s="176">
        <v>1819</v>
      </c>
      <c r="T13" s="202">
        <v>5620010</v>
      </c>
      <c r="U13" s="176">
        <v>1</v>
      </c>
      <c r="V13" s="233">
        <v>1402</v>
      </c>
      <c r="W13" s="202">
        <v>1387</v>
      </c>
      <c r="X13" s="180">
        <v>1387</v>
      </c>
      <c r="Y13" s="178">
        <v>15</v>
      </c>
      <c r="Z13" s="235">
        <v>1.0814708002883922E-2</v>
      </c>
      <c r="AA13" s="233">
        <v>1381</v>
      </c>
      <c r="AB13" s="202">
        <v>1374</v>
      </c>
      <c r="AC13" s="180">
        <v>1374</v>
      </c>
      <c r="AD13" s="182">
        <v>7</v>
      </c>
      <c r="AE13" s="183">
        <v>5.0946142649199418E-3</v>
      </c>
      <c r="AF13" s="184">
        <v>7.424731182795699</v>
      </c>
      <c r="AG13" s="185">
        <v>7.387096774193548</v>
      </c>
      <c r="AH13" s="233">
        <v>1220</v>
      </c>
      <c r="AI13" s="233">
        <v>1075</v>
      </c>
      <c r="AJ13" s="233">
        <v>100</v>
      </c>
      <c r="AK13" s="180">
        <v>1175</v>
      </c>
      <c r="AL13" s="181">
        <v>0.96311475409836067</v>
      </c>
      <c r="AM13" s="186">
        <v>1.0412051395657953</v>
      </c>
      <c r="AN13" s="233">
        <v>15</v>
      </c>
      <c r="AO13" s="181">
        <v>1.2295081967213115E-2</v>
      </c>
      <c r="AP13" s="186">
        <v>0.79838194592292944</v>
      </c>
      <c r="AQ13" s="233">
        <v>20</v>
      </c>
      <c r="AR13" s="233">
        <v>15</v>
      </c>
      <c r="AS13" s="180">
        <v>35</v>
      </c>
      <c r="AT13" s="181">
        <v>2.8688524590163935E-2</v>
      </c>
      <c r="AU13" s="186">
        <v>0.63470187146380397</v>
      </c>
      <c r="AV13" s="236">
        <v>0</v>
      </c>
      <c r="AW13" s="237" t="s">
        <v>104</v>
      </c>
      <c r="AX13" s="237" t="s">
        <v>104</v>
      </c>
      <c r="AY13" s="206"/>
      <c r="AZ13" s="205"/>
      <c r="BA13">
        <v>1440</v>
      </c>
      <c r="BB13">
        <v>105</v>
      </c>
      <c r="BC13">
        <v>1590</v>
      </c>
      <c r="BD13" s="194">
        <f>BB13+BC13</f>
        <v>1695</v>
      </c>
      <c r="BE13" s="195">
        <f>BD13/BA13</f>
        <v>1.1770833333333333</v>
      </c>
      <c r="BF13" s="200">
        <f>BE13/0.886375</f>
        <v>1.3279744276782774</v>
      </c>
      <c r="BG13">
        <v>0</v>
      </c>
      <c r="BH13" s="195">
        <f>BG13/BA13</f>
        <v>0</v>
      </c>
      <c r="BI13" s="201">
        <f>BH13/0.041941</f>
        <v>0</v>
      </c>
      <c r="BJ13">
        <v>15</v>
      </c>
      <c r="BK13">
        <v>15</v>
      </c>
      <c r="BL13" s="194">
        <f>BJ13+BK13</f>
        <v>30</v>
      </c>
      <c r="BM13" s="195">
        <f>BL13/BA13</f>
        <v>2.0833333333333332E-2</v>
      </c>
      <c r="BN13" s="201">
        <f>BM13/0.062911</f>
        <v>0.33115565375424544</v>
      </c>
      <c r="BO13" s="210">
        <v>10</v>
      </c>
    </row>
    <row r="14" spans="1:67">
      <c r="A14" s="173" t="s">
        <v>152</v>
      </c>
      <c r="B14" s="253" t="s">
        <v>122</v>
      </c>
      <c r="C14" s="257">
        <v>5620011</v>
      </c>
      <c r="D14" s="233">
        <v>1.81</v>
      </c>
      <c r="E14" s="174">
        <v>181</v>
      </c>
      <c r="F14" s="202">
        <v>1.81</v>
      </c>
      <c r="G14" s="175">
        <v>181</v>
      </c>
      <c r="H14" s="202">
        <v>5620011</v>
      </c>
      <c r="I14" s="176">
        <v>1</v>
      </c>
      <c r="J14" s="233">
        <v>3096</v>
      </c>
      <c r="K14" s="202">
        <v>3100</v>
      </c>
      <c r="L14" s="177">
        <v>3100</v>
      </c>
      <c r="M14" s="202">
        <v>3125</v>
      </c>
      <c r="N14" s="178">
        <v>-4</v>
      </c>
      <c r="O14" s="179">
        <v>-1.2903225806451613E-3</v>
      </c>
      <c r="P14" s="180">
        <v>-25</v>
      </c>
      <c r="Q14" s="234">
        <v>-8.0000000000000002E-3</v>
      </c>
      <c r="R14" s="233">
        <v>1715.2</v>
      </c>
      <c r="S14" s="176">
        <v>1717.4</v>
      </c>
      <c r="T14" s="202">
        <v>5620011</v>
      </c>
      <c r="U14" s="176">
        <v>1</v>
      </c>
      <c r="V14" s="233">
        <v>1517</v>
      </c>
      <c r="W14" s="202">
        <v>1531</v>
      </c>
      <c r="X14" s="180">
        <v>1531</v>
      </c>
      <c r="Y14" s="178">
        <v>-14</v>
      </c>
      <c r="Z14" s="235">
        <v>-9.1443500979751791E-3</v>
      </c>
      <c r="AA14" s="233">
        <v>1459</v>
      </c>
      <c r="AB14" s="202">
        <v>1467</v>
      </c>
      <c r="AC14" s="180">
        <v>1467</v>
      </c>
      <c r="AD14" s="182">
        <v>-8</v>
      </c>
      <c r="AE14" s="183">
        <v>-5.4533060668029995E-3</v>
      </c>
      <c r="AF14" s="184">
        <v>8.0607734806629843</v>
      </c>
      <c r="AG14" s="185">
        <v>8.1049723756906076</v>
      </c>
      <c r="AH14" s="233">
        <v>1055</v>
      </c>
      <c r="AI14" s="233">
        <v>915</v>
      </c>
      <c r="AJ14" s="233">
        <v>75</v>
      </c>
      <c r="AK14" s="180">
        <v>990</v>
      </c>
      <c r="AL14" s="181">
        <v>0.93838862559241709</v>
      </c>
      <c r="AM14" s="186">
        <v>1.0144741898296401</v>
      </c>
      <c r="AN14" s="233">
        <v>15</v>
      </c>
      <c r="AO14" s="181">
        <v>1.4218009478672985E-2</v>
      </c>
      <c r="AP14" s="186">
        <v>0.92324736874499902</v>
      </c>
      <c r="AQ14" s="233">
        <v>30</v>
      </c>
      <c r="AR14" s="233">
        <v>10</v>
      </c>
      <c r="AS14" s="180">
        <v>40</v>
      </c>
      <c r="AT14" s="181">
        <v>3.7914691943127965E-2</v>
      </c>
      <c r="AU14" s="186">
        <v>0.83882061821079579</v>
      </c>
      <c r="AV14" s="236">
        <v>15</v>
      </c>
      <c r="AW14" s="237" t="s">
        <v>104</v>
      </c>
      <c r="AX14" s="237" t="s">
        <v>104</v>
      </c>
      <c r="AY14" s="206"/>
      <c r="AZ14" s="205"/>
      <c r="BA14">
        <v>1010</v>
      </c>
      <c r="BB14">
        <v>105</v>
      </c>
      <c r="BC14">
        <v>1205</v>
      </c>
      <c r="BD14" s="194">
        <f>BB14+BC14</f>
        <v>1310</v>
      </c>
      <c r="BE14" s="195">
        <f>BD14/BA14</f>
        <v>1.2970297029702971</v>
      </c>
      <c r="BF14" s="200">
        <f>BE14/0.886375</f>
        <v>1.4632968021100516</v>
      </c>
      <c r="BG14">
        <v>30</v>
      </c>
      <c r="BH14" s="195">
        <f>BG14/BA14</f>
        <v>2.9702970297029702E-2</v>
      </c>
      <c r="BI14" s="201">
        <f>BH14/0.041941</f>
        <v>0.70820844274170147</v>
      </c>
      <c r="BJ14">
        <v>40</v>
      </c>
      <c r="BK14">
        <v>10</v>
      </c>
      <c r="BL14" s="194">
        <f>BJ14+BK14</f>
        <v>50</v>
      </c>
      <c r="BM14" s="195">
        <f>BL14/BA14</f>
        <v>4.9504950495049507E-2</v>
      </c>
      <c r="BN14" s="201">
        <f>BM14/0.062911</f>
        <v>0.78690452377246445</v>
      </c>
      <c r="BO14" s="210">
        <v>0</v>
      </c>
    </row>
    <row r="15" spans="1:67">
      <c r="A15" s="173" t="s">
        <v>153</v>
      </c>
      <c r="B15" s="253" t="s">
        <v>123</v>
      </c>
      <c r="C15" s="257">
        <v>5620012</v>
      </c>
      <c r="D15" s="233">
        <v>1.51</v>
      </c>
      <c r="E15" s="174">
        <v>151</v>
      </c>
      <c r="F15" s="202">
        <v>1.51</v>
      </c>
      <c r="G15" s="175">
        <v>151</v>
      </c>
      <c r="H15" s="202">
        <v>5620012</v>
      </c>
      <c r="I15" s="176">
        <v>1</v>
      </c>
      <c r="J15" s="233">
        <v>2851</v>
      </c>
      <c r="K15" s="202">
        <v>2932</v>
      </c>
      <c r="L15" s="177">
        <v>2932</v>
      </c>
      <c r="M15" s="202">
        <v>2970</v>
      </c>
      <c r="N15" s="178">
        <v>-81</v>
      </c>
      <c r="O15" s="179">
        <v>-2.7626193724420191E-2</v>
      </c>
      <c r="P15" s="180">
        <v>-38</v>
      </c>
      <c r="Q15" s="234">
        <v>-1.2794612794612794E-2</v>
      </c>
      <c r="R15" s="233">
        <v>1885.2</v>
      </c>
      <c r="S15" s="176">
        <v>1938.8</v>
      </c>
      <c r="T15" s="202">
        <v>5620012</v>
      </c>
      <c r="U15" s="176">
        <v>1</v>
      </c>
      <c r="V15" s="233">
        <v>1265</v>
      </c>
      <c r="W15" s="202">
        <v>1268</v>
      </c>
      <c r="X15" s="180">
        <v>1268</v>
      </c>
      <c r="Y15" s="178">
        <v>-3</v>
      </c>
      <c r="Z15" s="235">
        <v>-2.3659305993690852E-3</v>
      </c>
      <c r="AA15" s="233">
        <v>1233</v>
      </c>
      <c r="AB15" s="202">
        <v>1259</v>
      </c>
      <c r="AC15" s="180">
        <v>1259</v>
      </c>
      <c r="AD15" s="182">
        <v>-26</v>
      </c>
      <c r="AE15" s="183">
        <v>-2.0651310563939634E-2</v>
      </c>
      <c r="AF15" s="184">
        <v>8.1655629139072854</v>
      </c>
      <c r="AG15" s="185">
        <v>8.3377483443708602</v>
      </c>
      <c r="AH15" s="233">
        <v>1045</v>
      </c>
      <c r="AI15" s="233">
        <v>925</v>
      </c>
      <c r="AJ15" s="233">
        <v>65</v>
      </c>
      <c r="AK15" s="180">
        <v>990</v>
      </c>
      <c r="AL15" s="181">
        <v>0.94736842105263153</v>
      </c>
      <c r="AM15" s="186">
        <v>1.0241820768136556</v>
      </c>
      <c r="AN15" s="233">
        <v>0</v>
      </c>
      <c r="AO15" s="181">
        <v>0</v>
      </c>
      <c r="AP15" s="186">
        <v>0</v>
      </c>
      <c r="AQ15" s="233">
        <v>15</v>
      </c>
      <c r="AR15" s="233">
        <v>10</v>
      </c>
      <c r="AS15" s="180">
        <v>25</v>
      </c>
      <c r="AT15" s="181">
        <v>2.3923444976076555E-2</v>
      </c>
      <c r="AU15" s="186">
        <v>0.52927975610788847</v>
      </c>
      <c r="AV15" s="236">
        <v>20</v>
      </c>
      <c r="AW15" s="237" t="s">
        <v>104</v>
      </c>
      <c r="AX15" s="237" t="s">
        <v>104</v>
      </c>
      <c r="AY15" s="206"/>
      <c r="AZ15" s="205"/>
      <c r="BA15">
        <v>1080</v>
      </c>
      <c r="BB15">
        <v>85</v>
      </c>
      <c r="BC15">
        <v>1215</v>
      </c>
      <c r="BD15" s="194">
        <f>BB15+BC15</f>
        <v>1300</v>
      </c>
      <c r="BE15" s="195">
        <f>BD15/BA15</f>
        <v>1.2037037037037037</v>
      </c>
      <c r="BF15" s="200">
        <f>BE15/0.886375</f>
        <v>1.3580072810082682</v>
      </c>
      <c r="BG15">
        <v>25</v>
      </c>
      <c r="BH15" s="195">
        <f>BG15/BA15</f>
        <v>2.3148148148148147E-2</v>
      </c>
      <c r="BI15" s="201">
        <f>BH15/0.041941</f>
        <v>0.55192170306259147</v>
      </c>
      <c r="BJ15">
        <v>20</v>
      </c>
      <c r="BK15">
        <v>10</v>
      </c>
      <c r="BL15" s="194">
        <f>BJ15+BK15</f>
        <v>30</v>
      </c>
      <c r="BM15" s="195">
        <f>BL15/BA15</f>
        <v>2.7777777777777776E-2</v>
      </c>
      <c r="BN15" s="201">
        <f>BM15/0.062911</f>
        <v>0.44154087167232725</v>
      </c>
      <c r="BO15" s="210">
        <v>0</v>
      </c>
    </row>
    <row r="16" spans="1:67">
      <c r="A16" s="173" t="s">
        <v>154</v>
      </c>
      <c r="B16" s="253" t="s">
        <v>124</v>
      </c>
      <c r="C16" s="257">
        <v>5620013</v>
      </c>
      <c r="D16" s="233">
        <v>2.88</v>
      </c>
      <c r="E16" s="174">
        <v>288</v>
      </c>
      <c r="F16" s="202">
        <v>2.87</v>
      </c>
      <c r="G16" s="175">
        <v>287</v>
      </c>
      <c r="H16" s="202">
        <v>5620013</v>
      </c>
      <c r="I16" s="176">
        <v>1</v>
      </c>
      <c r="J16" s="233">
        <v>4487</v>
      </c>
      <c r="K16" s="202">
        <v>4581</v>
      </c>
      <c r="L16" s="177">
        <v>4581</v>
      </c>
      <c r="M16" s="202">
        <v>4637</v>
      </c>
      <c r="N16" s="178">
        <v>-94</v>
      </c>
      <c r="O16" s="179">
        <v>-2.051953721894783E-2</v>
      </c>
      <c r="P16" s="180">
        <v>-56</v>
      </c>
      <c r="Q16" s="234">
        <v>-1.2076773776148372E-2</v>
      </c>
      <c r="R16" s="233">
        <v>1557.4</v>
      </c>
      <c r="S16" s="176">
        <v>1597.9</v>
      </c>
      <c r="T16" s="202">
        <v>5620013</v>
      </c>
      <c r="U16" s="176">
        <v>1</v>
      </c>
      <c r="V16" s="233">
        <v>2299</v>
      </c>
      <c r="W16" s="202">
        <v>2307</v>
      </c>
      <c r="X16" s="180">
        <v>2307</v>
      </c>
      <c r="Y16" s="178">
        <v>-8</v>
      </c>
      <c r="Z16" s="235">
        <v>-3.4677069787602947E-3</v>
      </c>
      <c r="AA16" s="233">
        <v>2229</v>
      </c>
      <c r="AB16" s="202">
        <v>2255</v>
      </c>
      <c r="AC16" s="180">
        <v>2255</v>
      </c>
      <c r="AD16" s="182">
        <v>-26</v>
      </c>
      <c r="AE16" s="183">
        <v>-1.1529933481152993E-2</v>
      </c>
      <c r="AF16" s="184">
        <v>7.739583333333333</v>
      </c>
      <c r="AG16" s="185">
        <v>7.8571428571428568</v>
      </c>
      <c r="AH16" s="233">
        <v>1300</v>
      </c>
      <c r="AI16" s="233">
        <v>1170</v>
      </c>
      <c r="AJ16" s="233">
        <v>65</v>
      </c>
      <c r="AK16" s="180">
        <v>1235</v>
      </c>
      <c r="AL16" s="181">
        <v>0.95</v>
      </c>
      <c r="AM16" s="186">
        <v>1.027027027027027</v>
      </c>
      <c r="AN16" s="233">
        <v>10</v>
      </c>
      <c r="AO16" s="181">
        <v>7.6923076923076927E-3</v>
      </c>
      <c r="AP16" s="186">
        <v>0.49950049950049952</v>
      </c>
      <c r="AQ16" s="233">
        <v>40</v>
      </c>
      <c r="AR16" s="233">
        <v>0</v>
      </c>
      <c r="AS16" s="180">
        <v>40</v>
      </c>
      <c r="AT16" s="181">
        <v>3.0769230769230771E-2</v>
      </c>
      <c r="AU16" s="186">
        <v>0.68073519400953042</v>
      </c>
      <c r="AV16" s="236">
        <v>15</v>
      </c>
      <c r="AW16" s="237" t="s">
        <v>104</v>
      </c>
      <c r="AX16" s="237" t="s">
        <v>104</v>
      </c>
      <c r="AY16" s="206"/>
      <c r="AZ16" s="205"/>
      <c r="BA16">
        <v>1585</v>
      </c>
      <c r="BB16">
        <v>65</v>
      </c>
      <c r="BC16">
        <v>1730</v>
      </c>
      <c r="BD16" s="194">
        <f>BB16+BC16</f>
        <v>1795</v>
      </c>
      <c r="BE16" s="195">
        <f>BD16/BA16</f>
        <v>1.1324921135646688</v>
      </c>
      <c r="BF16" s="200">
        <f>BE16/0.886375</f>
        <v>1.2776670298289876</v>
      </c>
      <c r="BG16">
        <v>10</v>
      </c>
      <c r="BH16" s="195">
        <f>BG16/BA16</f>
        <v>6.3091482649842269E-3</v>
      </c>
      <c r="BI16" s="201">
        <f>BH16/0.041941</f>
        <v>0.15042913294828991</v>
      </c>
      <c r="BJ16">
        <v>20</v>
      </c>
      <c r="BK16">
        <v>25</v>
      </c>
      <c r="BL16" s="194">
        <f>BJ16+BK16</f>
        <v>45</v>
      </c>
      <c r="BM16" s="195">
        <f>BL16/BA16</f>
        <v>2.8391167192429023E-2</v>
      </c>
      <c r="BN16" s="201">
        <f>BM16/0.062911</f>
        <v>0.45129098555783609</v>
      </c>
      <c r="BO16" s="210">
        <v>25</v>
      </c>
    </row>
    <row r="17" spans="1:67">
      <c r="A17" s="173" t="s">
        <v>155</v>
      </c>
      <c r="B17" s="253" t="s">
        <v>125</v>
      </c>
      <c r="C17" s="257">
        <v>5620100</v>
      </c>
      <c r="D17" s="233">
        <v>3.3</v>
      </c>
      <c r="E17" s="174">
        <v>330</v>
      </c>
      <c r="F17" s="202">
        <v>3.28</v>
      </c>
      <c r="G17" s="175">
        <v>328</v>
      </c>
      <c r="H17" s="202">
        <v>5620100</v>
      </c>
      <c r="I17" s="176">
        <v>1</v>
      </c>
      <c r="J17" s="233">
        <v>1930</v>
      </c>
      <c r="K17" s="202">
        <v>2037</v>
      </c>
      <c r="L17" s="177">
        <v>2037</v>
      </c>
      <c r="M17" s="202">
        <v>2034</v>
      </c>
      <c r="N17" s="178">
        <v>-107</v>
      </c>
      <c r="O17" s="179">
        <v>-5.2528227785959745E-2</v>
      </c>
      <c r="P17" s="180">
        <v>3</v>
      </c>
      <c r="Q17" s="234">
        <v>1.4749262536873156E-3</v>
      </c>
      <c r="R17" s="233">
        <v>585</v>
      </c>
      <c r="S17" s="176">
        <v>620.6</v>
      </c>
      <c r="T17" s="202">
        <v>5620100</v>
      </c>
      <c r="U17" s="176">
        <v>1</v>
      </c>
      <c r="V17" s="233">
        <v>989</v>
      </c>
      <c r="W17" s="202">
        <v>995</v>
      </c>
      <c r="X17" s="180">
        <v>995</v>
      </c>
      <c r="Y17" s="178">
        <v>-6</v>
      </c>
      <c r="Z17" s="235">
        <v>-6.030150753768844E-3</v>
      </c>
      <c r="AA17" s="233">
        <v>938</v>
      </c>
      <c r="AB17" s="202">
        <v>958</v>
      </c>
      <c r="AC17" s="180">
        <v>958</v>
      </c>
      <c r="AD17" s="182">
        <v>-20</v>
      </c>
      <c r="AE17" s="183">
        <v>-2.0876826722338204E-2</v>
      </c>
      <c r="AF17" s="184">
        <v>2.8424242424242423</v>
      </c>
      <c r="AG17" s="185">
        <v>2.9207317073170733</v>
      </c>
      <c r="AH17" s="233">
        <v>670</v>
      </c>
      <c r="AI17" s="233">
        <v>610</v>
      </c>
      <c r="AJ17" s="233">
        <v>20</v>
      </c>
      <c r="AK17" s="180">
        <v>630</v>
      </c>
      <c r="AL17" s="181">
        <v>0.94029850746268662</v>
      </c>
      <c r="AM17" s="186">
        <v>1.0165389269866882</v>
      </c>
      <c r="AN17" s="233">
        <v>0</v>
      </c>
      <c r="AO17" s="181">
        <v>0</v>
      </c>
      <c r="AP17" s="186">
        <v>0</v>
      </c>
      <c r="AQ17" s="233">
        <v>15</v>
      </c>
      <c r="AR17" s="233">
        <v>0</v>
      </c>
      <c r="AS17" s="180">
        <v>15</v>
      </c>
      <c r="AT17" s="181">
        <v>2.2388059701492536E-2</v>
      </c>
      <c r="AU17" s="186">
        <v>0.49531105534275527</v>
      </c>
      <c r="AV17" s="236">
        <v>15</v>
      </c>
      <c r="AW17" s="237" t="s">
        <v>104</v>
      </c>
      <c r="AX17" s="237" t="s">
        <v>104</v>
      </c>
      <c r="AY17" s="206"/>
      <c r="AZ17" s="205"/>
      <c r="BA17">
        <v>750</v>
      </c>
      <c r="BB17">
        <v>50</v>
      </c>
      <c r="BC17">
        <v>885</v>
      </c>
      <c r="BD17" s="194">
        <f>BB17+BC17</f>
        <v>935</v>
      </c>
      <c r="BE17" s="195">
        <f>BD17/BA17</f>
        <v>1.2466666666666666</v>
      </c>
      <c r="BF17" s="200">
        <f>BE17/0.886375</f>
        <v>1.4064776947304094</v>
      </c>
      <c r="BG17">
        <v>15</v>
      </c>
      <c r="BH17" s="195">
        <f>BG17/BA17</f>
        <v>0.02</v>
      </c>
      <c r="BI17" s="201">
        <f>BH17/0.041941</f>
        <v>0.47686035144607902</v>
      </c>
      <c r="BJ17">
        <v>50</v>
      </c>
      <c r="BK17">
        <v>10</v>
      </c>
      <c r="BL17" s="194">
        <f>BJ17+BK17</f>
        <v>60</v>
      </c>
      <c r="BM17" s="195">
        <f>BL17/BA17</f>
        <v>0.08</v>
      </c>
      <c r="BN17" s="201">
        <f>BM17/0.062911</f>
        <v>1.2716377104163026</v>
      </c>
      <c r="BO17" s="210">
        <v>0</v>
      </c>
    </row>
    <row r="18" spans="1:67">
      <c r="A18" s="173" t="s">
        <v>156</v>
      </c>
      <c r="B18" s="253" t="s">
        <v>126</v>
      </c>
      <c r="C18" s="260">
        <v>5620101.0099999998</v>
      </c>
      <c r="D18" s="233">
        <v>3.44</v>
      </c>
      <c r="E18" s="174">
        <v>344</v>
      </c>
      <c r="F18" s="202">
        <v>3.59</v>
      </c>
      <c r="G18" s="175">
        <v>359</v>
      </c>
      <c r="H18" s="202">
        <v>5620101.0099999998</v>
      </c>
      <c r="I18" s="176">
        <v>1</v>
      </c>
      <c r="J18" s="233">
        <v>4663</v>
      </c>
      <c r="K18" s="202">
        <v>4733</v>
      </c>
      <c r="L18" s="177">
        <v>4733</v>
      </c>
      <c r="M18" s="202">
        <v>4679</v>
      </c>
      <c r="N18" s="178">
        <v>-70</v>
      </c>
      <c r="O18" s="179">
        <v>-1.478977392774139E-2</v>
      </c>
      <c r="P18" s="180">
        <v>54</v>
      </c>
      <c r="Q18" s="234">
        <v>1.15409275486215E-2</v>
      </c>
      <c r="R18" s="233">
        <v>1355.9</v>
      </c>
      <c r="S18" s="176">
        <v>1317</v>
      </c>
      <c r="T18" s="202">
        <v>5620101.0099999998</v>
      </c>
      <c r="U18" s="176">
        <v>1</v>
      </c>
      <c r="V18" s="233">
        <v>1680</v>
      </c>
      <c r="W18" s="202">
        <v>1649</v>
      </c>
      <c r="X18" s="180">
        <v>1649</v>
      </c>
      <c r="Y18" s="178">
        <v>31</v>
      </c>
      <c r="Z18" s="235">
        <v>1.879927228623408E-2</v>
      </c>
      <c r="AA18" s="233">
        <v>1650</v>
      </c>
      <c r="AB18" s="202">
        <v>1626</v>
      </c>
      <c r="AC18" s="180">
        <v>1626</v>
      </c>
      <c r="AD18" s="182">
        <v>24</v>
      </c>
      <c r="AE18" s="183">
        <v>1.4760147601476014E-2</v>
      </c>
      <c r="AF18" s="184">
        <v>4.7965116279069768</v>
      </c>
      <c r="AG18" s="185">
        <v>4.5292479108635098</v>
      </c>
      <c r="AH18" s="233">
        <v>1520</v>
      </c>
      <c r="AI18" s="233">
        <v>1365</v>
      </c>
      <c r="AJ18" s="233">
        <v>60</v>
      </c>
      <c r="AK18" s="180">
        <v>1425</v>
      </c>
      <c r="AL18" s="181">
        <v>0.9375</v>
      </c>
      <c r="AM18" s="186">
        <v>1.0135135135135134</v>
      </c>
      <c r="AN18" s="233">
        <v>0</v>
      </c>
      <c r="AO18" s="181">
        <v>0</v>
      </c>
      <c r="AP18" s="186">
        <v>0</v>
      </c>
      <c r="AQ18" s="233">
        <v>55</v>
      </c>
      <c r="AR18" s="233">
        <v>15</v>
      </c>
      <c r="AS18" s="180">
        <v>70</v>
      </c>
      <c r="AT18" s="181">
        <v>4.6052631578947366E-2</v>
      </c>
      <c r="AU18" s="186">
        <v>1.0188635305076852</v>
      </c>
      <c r="AV18" s="236">
        <v>20</v>
      </c>
      <c r="AW18" s="237" t="s">
        <v>104</v>
      </c>
      <c r="AX18" s="237" t="s">
        <v>104</v>
      </c>
      <c r="AY18" s="206"/>
      <c r="AZ18" s="205"/>
      <c r="BA18">
        <v>1735</v>
      </c>
      <c r="BB18">
        <v>95</v>
      </c>
      <c r="BC18">
        <v>1925</v>
      </c>
      <c r="BD18" s="194">
        <f>BB18+BC18</f>
        <v>2020</v>
      </c>
      <c r="BE18" s="195">
        <f>BD18/BA18</f>
        <v>1.1642651296829971</v>
      </c>
      <c r="BF18" s="200">
        <f>BE18/0.886375</f>
        <v>1.3135130499878687</v>
      </c>
      <c r="BG18">
        <v>15</v>
      </c>
      <c r="BH18" s="195">
        <f>BG18/BA18</f>
        <v>8.6455331412103754E-3</v>
      </c>
      <c r="BI18" s="201">
        <f>BH18/0.041941</f>
        <v>0.20613559860781516</v>
      </c>
      <c r="BJ18">
        <v>25</v>
      </c>
      <c r="BK18">
        <v>30</v>
      </c>
      <c r="BL18" s="194">
        <f>BJ18+BK18</f>
        <v>55</v>
      </c>
      <c r="BM18" s="195">
        <f>BL18/BA18</f>
        <v>3.1700288184438041E-2</v>
      </c>
      <c r="BN18" s="201">
        <f>BM18/0.062911</f>
        <v>0.50389102357994697</v>
      </c>
      <c r="BO18" s="210">
        <v>20</v>
      </c>
    </row>
    <row r="19" spans="1:67">
      <c r="A19" s="173" t="s">
        <v>157</v>
      </c>
      <c r="B19" s="253" t="s">
        <v>127</v>
      </c>
      <c r="C19" s="260">
        <v>5620101.0199999996</v>
      </c>
      <c r="D19" s="233">
        <v>11.31</v>
      </c>
      <c r="E19" s="174">
        <v>1131</v>
      </c>
      <c r="F19" s="202">
        <v>11.41</v>
      </c>
      <c r="G19" s="175">
        <v>1141</v>
      </c>
      <c r="H19" s="202">
        <v>5620101.0199999996</v>
      </c>
      <c r="I19" s="176">
        <v>1</v>
      </c>
      <c r="J19" s="233">
        <v>2260</v>
      </c>
      <c r="K19" s="202">
        <v>2241</v>
      </c>
      <c r="L19" s="177">
        <v>2241</v>
      </c>
      <c r="M19" s="202">
        <v>2361</v>
      </c>
      <c r="N19" s="178">
        <v>19</v>
      </c>
      <c r="O19" s="179">
        <v>8.4783578759482382E-3</v>
      </c>
      <c r="P19" s="180">
        <v>-120</v>
      </c>
      <c r="Q19" s="234">
        <v>-5.0825921219822108E-2</v>
      </c>
      <c r="R19" s="233">
        <v>199.8</v>
      </c>
      <c r="S19" s="176">
        <v>196.4</v>
      </c>
      <c r="T19" s="202">
        <v>5620101.0199999996</v>
      </c>
      <c r="U19" s="176">
        <v>1</v>
      </c>
      <c r="V19" s="233">
        <v>948</v>
      </c>
      <c r="W19" s="202">
        <v>920</v>
      </c>
      <c r="X19" s="180">
        <v>920</v>
      </c>
      <c r="Y19" s="178">
        <v>28</v>
      </c>
      <c r="Z19" s="235">
        <v>3.0434782608695653E-2</v>
      </c>
      <c r="AA19" s="233">
        <v>908</v>
      </c>
      <c r="AB19" s="202">
        <v>892</v>
      </c>
      <c r="AC19" s="180">
        <v>892</v>
      </c>
      <c r="AD19" s="182">
        <v>16</v>
      </c>
      <c r="AE19" s="183">
        <v>1.7937219730941704E-2</v>
      </c>
      <c r="AF19" s="184">
        <v>0.80282935455349247</v>
      </c>
      <c r="AG19" s="185">
        <v>0.78177037686240136</v>
      </c>
      <c r="AH19" s="233">
        <v>695</v>
      </c>
      <c r="AI19" s="233">
        <v>635</v>
      </c>
      <c r="AJ19" s="233">
        <v>25</v>
      </c>
      <c r="AK19" s="180">
        <v>660</v>
      </c>
      <c r="AL19" s="181">
        <v>0.94964028776978415</v>
      </c>
      <c r="AM19" s="186">
        <v>1.0266381489403071</v>
      </c>
      <c r="AN19" s="233">
        <v>0</v>
      </c>
      <c r="AO19" s="181">
        <v>0</v>
      </c>
      <c r="AP19" s="186">
        <v>0</v>
      </c>
      <c r="AQ19" s="233">
        <v>15</v>
      </c>
      <c r="AR19" s="233">
        <v>0</v>
      </c>
      <c r="AS19" s="180">
        <v>15</v>
      </c>
      <c r="AT19" s="181">
        <v>2.1582733812949641E-2</v>
      </c>
      <c r="AU19" s="186">
        <v>0.47749411090596555</v>
      </c>
      <c r="AV19" s="236">
        <v>15</v>
      </c>
      <c r="AW19" s="237" t="s">
        <v>104</v>
      </c>
      <c r="AX19" s="237" t="s">
        <v>104</v>
      </c>
      <c r="AY19" s="206"/>
      <c r="AZ19" s="205"/>
      <c r="BA19">
        <v>890</v>
      </c>
      <c r="BB19">
        <v>50</v>
      </c>
      <c r="BC19">
        <v>970</v>
      </c>
      <c r="BD19" s="194">
        <f>BB19+BC19</f>
        <v>1020</v>
      </c>
      <c r="BE19" s="195">
        <f>BD19/BA19</f>
        <v>1.146067415730337</v>
      </c>
      <c r="BF19" s="200">
        <f>BE19/0.886375</f>
        <v>1.2929825589962904</v>
      </c>
      <c r="BG19">
        <v>0</v>
      </c>
      <c r="BH19" s="195">
        <f>BG19/BA19</f>
        <v>0</v>
      </c>
      <c r="BI19" s="201">
        <f>BH19/0.041941</f>
        <v>0</v>
      </c>
      <c r="BJ19">
        <v>15</v>
      </c>
      <c r="BK19">
        <v>10</v>
      </c>
      <c r="BL19" s="194">
        <f>BJ19+BK19</f>
        <v>25</v>
      </c>
      <c r="BM19" s="195">
        <f>BL19/BA19</f>
        <v>2.8089887640449437E-2</v>
      </c>
      <c r="BN19" s="201">
        <f>BM19/0.062911</f>
        <v>0.44650200506190396</v>
      </c>
      <c r="BO19" s="210">
        <v>0</v>
      </c>
    </row>
    <row r="20" spans="1:67">
      <c r="A20" s="173" t="s">
        <v>158</v>
      </c>
      <c r="B20" s="253" t="s">
        <v>128</v>
      </c>
      <c r="C20" s="260">
        <v>5620101.0300000003</v>
      </c>
      <c r="D20" s="233">
        <v>10.88</v>
      </c>
      <c r="E20" s="174">
        <v>1088</v>
      </c>
      <c r="F20" s="202">
        <v>11.06</v>
      </c>
      <c r="G20" s="175">
        <v>1106</v>
      </c>
      <c r="H20" s="202">
        <v>5620101.0300000003</v>
      </c>
      <c r="I20" s="176">
        <v>1</v>
      </c>
      <c r="J20" s="233">
        <v>4849</v>
      </c>
      <c r="K20" s="202">
        <v>5094</v>
      </c>
      <c r="L20" s="177">
        <v>5094</v>
      </c>
      <c r="M20" s="202">
        <v>5057</v>
      </c>
      <c r="N20" s="178">
        <v>-245</v>
      </c>
      <c r="O20" s="179">
        <v>-4.8095798979191202E-2</v>
      </c>
      <c r="P20" s="180">
        <v>37</v>
      </c>
      <c r="Q20" s="234">
        <v>7.3165908641487044E-3</v>
      </c>
      <c r="R20" s="233">
        <v>445.5</v>
      </c>
      <c r="S20" s="176">
        <v>460.5</v>
      </c>
      <c r="T20" s="202">
        <v>5620101.0300000003</v>
      </c>
      <c r="U20" s="176">
        <v>1</v>
      </c>
      <c r="V20" s="233">
        <v>2031</v>
      </c>
      <c r="W20" s="202">
        <v>1999</v>
      </c>
      <c r="X20" s="180">
        <v>1999</v>
      </c>
      <c r="Y20" s="178">
        <v>32</v>
      </c>
      <c r="Z20" s="235">
        <v>1.6008004002000999E-2</v>
      </c>
      <c r="AA20" s="233">
        <v>1910</v>
      </c>
      <c r="AB20" s="202">
        <v>1924</v>
      </c>
      <c r="AC20" s="180">
        <v>1924</v>
      </c>
      <c r="AD20" s="182">
        <v>-14</v>
      </c>
      <c r="AE20" s="183">
        <v>-7.2765072765072769E-3</v>
      </c>
      <c r="AF20" s="184">
        <v>1.755514705882353</v>
      </c>
      <c r="AG20" s="185">
        <v>1.7396021699819169</v>
      </c>
      <c r="AH20" s="233">
        <v>1515</v>
      </c>
      <c r="AI20" s="233">
        <v>1345</v>
      </c>
      <c r="AJ20" s="233">
        <v>90</v>
      </c>
      <c r="AK20" s="180">
        <v>1435</v>
      </c>
      <c r="AL20" s="181">
        <v>0.94719471947194722</v>
      </c>
      <c r="AM20" s="186">
        <v>1.023994291321024</v>
      </c>
      <c r="AN20" s="233">
        <v>15</v>
      </c>
      <c r="AO20" s="181">
        <v>9.9009900990099011E-3</v>
      </c>
      <c r="AP20" s="186">
        <v>0.64292143500064292</v>
      </c>
      <c r="AQ20" s="233">
        <v>35</v>
      </c>
      <c r="AR20" s="233">
        <v>0</v>
      </c>
      <c r="AS20" s="180">
        <v>35</v>
      </c>
      <c r="AT20" s="181">
        <v>2.3102310231023101E-2</v>
      </c>
      <c r="AU20" s="186">
        <v>0.51111305820847575</v>
      </c>
      <c r="AV20" s="236">
        <v>25</v>
      </c>
      <c r="AW20" s="237" t="s">
        <v>104</v>
      </c>
      <c r="AX20" s="237" t="s">
        <v>104</v>
      </c>
      <c r="AY20" s="206"/>
      <c r="AZ20" s="205"/>
      <c r="BA20">
        <v>1995</v>
      </c>
      <c r="BB20">
        <v>100</v>
      </c>
      <c r="BC20">
        <v>2195</v>
      </c>
      <c r="BD20" s="194">
        <f>BB20+BC20</f>
        <v>2295</v>
      </c>
      <c r="BE20" s="195">
        <f>BD20/BA20</f>
        <v>1.1503759398496241</v>
      </c>
      <c r="BF20" s="200">
        <f>BE20/0.886375</f>
        <v>1.2978433956842466</v>
      </c>
      <c r="BG20">
        <v>35</v>
      </c>
      <c r="BH20" s="195">
        <f>BG20/BA20</f>
        <v>1.7543859649122806E-2</v>
      </c>
      <c r="BI20" s="201">
        <f>BH20/0.041941</f>
        <v>0.41829855390006931</v>
      </c>
      <c r="BJ20">
        <v>55</v>
      </c>
      <c r="BK20">
        <v>20</v>
      </c>
      <c r="BL20" s="194">
        <f>BJ20+BK20</f>
        <v>75</v>
      </c>
      <c r="BM20" s="195">
        <f>BL20/BA20</f>
        <v>3.7593984962406013E-2</v>
      </c>
      <c r="BN20" s="201">
        <f>BM20/0.062911</f>
        <v>0.59757411203773614</v>
      </c>
      <c r="BO20" s="210">
        <v>10</v>
      </c>
    </row>
    <row r="21" spans="1:67">
      <c r="A21" s="173" t="s">
        <v>141</v>
      </c>
      <c r="B21" s="253" t="s">
        <v>129</v>
      </c>
      <c r="C21" s="260">
        <v>5620102.0099999998</v>
      </c>
      <c r="D21" s="233">
        <v>2.5099999999999998</v>
      </c>
      <c r="E21" s="174">
        <v>250.99999999999997</v>
      </c>
      <c r="F21" s="202">
        <v>2.5299999999999998</v>
      </c>
      <c r="G21" s="175">
        <v>252.99999999999997</v>
      </c>
      <c r="H21" s="202">
        <v>5620102.0099999998</v>
      </c>
      <c r="I21" s="176">
        <v>1</v>
      </c>
      <c r="J21" s="233">
        <v>4380</v>
      </c>
      <c r="K21" s="202">
        <v>3594</v>
      </c>
      <c r="L21" s="177">
        <v>3594</v>
      </c>
      <c r="M21" s="202">
        <v>3014</v>
      </c>
      <c r="N21" s="178">
        <v>786</v>
      </c>
      <c r="O21" s="179">
        <v>0.21869782971619364</v>
      </c>
      <c r="P21" s="180">
        <v>580</v>
      </c>
      <c r="Q21" s="234">
        <v>0.19243530192435301</v>
      </c>
      <c r="R21" s="233">
        <v>1747.1</v>
      </c>
      <c r="S21" s="176">
        <v>1420</v>
      </c>
      <c r="T21" s="202">
        <v>5620102.0099999998</v>
      </c>
      <c r="U21" s="176">
        <v>1</v>
      </c>
      <c r="V21" s="233">
        <v>1515</v>
      </c>
      <c r="W21" s="202">
        <v>1261</v>
      </c>
      <c r="X21" s="180">
        <v>1261</v>
      </c>
      <c r="Y21" s="178">
        <v>254</v>
      </c>
      <c r="Z21" s="235">
        <v>0.20142743854084061</v>
      </c>
      <c r="AA21" s="233">
        <v>1493</v>
      </c>
      <c r="AB21" s="202">
        <v>1257</v>
      </c>
      <c r="AC21" s="180">
        <v>1257</v>
      </c>
      <c r="AD21" s="182">
        <v>236</v>
      </c>
      <c r="AE21" s="183">
        <v>0.18774860779634051</v>
      </c>
      <c r="AF21" s="184">
        <v>5.948207171314742</v>
      </c>
      <c r="AG21" s="185">
        <v>4.9683794466403164</v>
      </c>
      <c r="AH21" s="233">
        <v>1515</v>
      </c>
      <c r="AI21" s="233">
        <v>1415</v>
      </c>
      <c r="AJ21" s="233">
        <v>55</v>
      </c>
      <c r="AK21" s="180">
        <v>1470</v>
      </c>
      <c r="AL21" s="181">
        <v>0.97029702970297027</v>
      </c>
      <c r="AM21" s="186">
        <v>1.048969761841049</v>
      </c>
      <c r="AN21" s="233">
        <v>0</v>
      </c>
      <c r="AO21" s="181">
        <v>0</v>
      </c>
      <c r="AP21" s="186">
        <v>0</v>
      </c>
      <c r="AQ21" s="233">
        <v>25</v>
      </c>
      <c r="AR21" s="233">
        <v>0</v>
      </c>
      <c r="AS21" s="180">
        <v>25</v>
      </c>
      <c r="AT21" s="181">
        <v>1.65016501650165E-2</v>
      </c>
      <c r="AU21" s="186">
        <v>0.36508075586319694</v>
      </c>
      <c r="AV21" s="236">
        <v>15</v>
      </c>
      <c r="AW21" s="237" t="s">
        <v>104</v>
      </c>
      <c r="AX21" s="237" t="s">
        <v>104</v>
      </c>
      <c r="AY21" s="206"/>
      <c r="AZ21" s="205"/>
      <c r="BA21">
        <v>1385</v>
      </c>
      <c r="BB21">
        <v>85</v>
      </c>
      <c r="BC21">
        <v>1540</v>
      </c>
      <c r="BD21" s="194">
        <f>BB21+BC21</f>
        <v>1625</v>
      </c>
      <c r="BE21" s="195">
        <f>BD21/BA21</f>
        <v>1.1732851985559567</v>
      </c>
      <c r="BF21" s="200">
        <f>BE21/0.886375</f>
        <v>1.3236894074809835</v>
      </c>
      <c r="BG21">
        <v>10</v>
      </c>
      <c r="BH21" s="195">
        <f>BG21/BA21</f>
        <v>7.2202166064981952E-3</v>
      </c>
      <c r="BI21" s="201">
        <f>BH21/0.041941</f>
        <v>0.17215175142457728</v>
      </c>
      <c r="BJ21">
        <v>35</v>
      </c>
      <c r="BK21">
        <v>10</v>
      </c>
      <c r="BL21" s="194">
        <f>BJ21+BK21</f>
        <v>45</v>
      </c>
      <c r="BM21" s="195">
        <f>BL21/BA21</f>
        <v>3.2490974729241874E-2</v>
      </c>
      <c r="BN21" s="201">
        <f>BM21/0.062911</f>
        <v>0.51645935892358852</v>
      </c>
      <c r="BO21" s="210">
        <v>25</v>
      </c>
    </row>
    <row r="22" spans="1:67">
      <c r="A22" s="173"/>
      <c r="B22" s="253" t="s">
        <v>130</v>
      </c>
      <c r="C22" s="260">
        <v>5620102.0199999996</v>
      </c>
      <c r="D22" s="233">
        <v>3.73</v>
      </c>
      <c r="E22" s="174">
        <v>373</v>
      </c>
      <c r="F22" s="202">
        <v>3.73</v>
      </c>
      <c r="G22" s="175">
        <v>373</v>
      </c>
      <c r="H22" s="202">
        <v>5620102.0199999996</v>
      </c>
      <c r="I22" s="176">
        <v>1</v>
      </c>
      <c r="J22" s="233">
        <v>4300</v>
      </c>
      <c r="K22" s="202">
        <v>4450</v>
      </c>
      <c r="L22" s="177">
        <v>4450</v>
      </c>
      <c r="M22" s="202">
        <v>4970</v>
      </c>
      <c r="N22" s="178">
        <v>-150</v>
      </c>
      <c r="O22" s="179">
        <v>-3.3707865168539325E-2</v>
      </c>
      <c r="P22" s="180">
        <v>-520</v>
      </c>
      <c r="Q22" s="234">
        <v>-0.10462776659959759</v>
      </c>
      <c r="R22" s="233">
        <v>1152.2</v>
      </c>
      <c r="S22" s="176">
        <v>1192.3</v>
      </c>
      <c r="T22" s="202">
        <v>5620102.0199999996</v>
      </c>
      <c r="U22" s="176">
        <v>1</v>
      </c>
      <c r="V22" s="233">
        <v>1808</v>
      </c>
      <c r="W22" s="202">
        <v>1851</v>
      </c>
      <c r="X22" s="180">
        <v>1851</v>
      </c>
      <c r="Y22" s="178">
        <v>-43</v>
      </c>
      <c r="Z22" s="235">
        <v>-2.3230686115613183E-2</v>
      </c>
      <c r="AA22" s="233">
        <v>1749</v>
      </c>
      <c r="AB22" s="202">
        <v>1817</v>
      </c>
      <c r="AC22" s="180">
        <v>1817</v>
      </c>
      <c r="AD22" s="182">
        <v>-68</v>
      </c>
      <c r="AE22" s="183">
        <v>-3.7424325811777653E-2</v>
      </c>
      <c r="AF22" s="184">
        <v>4.6890080428954422</v>
      </c>
      <c r="AG22" s="185">
        <v>4.8713136729222519</v>
      </c>
      <c r="AH22" s="233">
        <v>1350</v>
      </c>
      <c r="AI22" s="233">
        <v>1110</v>
      </c>
      <c r="AJ22" s="233">
        <v>95</v>
      </c>
      <c r="AK22" s="180">
        <v>1205</v>
      </c>
      <c r="AL22" s="181">
        <v>0.8925925925925926</v>
      </c>
      <c r="AM22" s="186">
        <v>0.96496496496496498</v>
      </c>
      <c r="AN22" s="233">
        <v>20</v>
      </c>
      <c r="AO22" s="181">
        <v>1.4814814814814815E-2</v>
      </c>
      <c r="AP22" s="186">
        <v>0.96200096200096197</v>
      </c>
      <c r="AQ22" s="233">
        <v>85</v>
      </c>
      <c r="AR22" s="233">
        <v>10</v>
      </c>
      <c r="AS22" s="180">
        <v>95</v>
      </c>
      <c r="AT22" s="181">
        <v>7.0370370370370375E-2</v>
      </c>
      <c r="AU22" s="186">
        <v>1.556866601114389</v>
      </c>
      <c r="AV22" s="236">
        <v>25</v>
      </c>
      <c r="AW22" s="237" t="s">
        <v>104</v>
      </c>
      <c r="AX22" s="237" t="s">
        <v>104</v>
      </c>
      <c r="AY22" s="206"/>
      <c r="AZ22" s="205"/>
      <c r="BA22">
        <v>1525</v>
      </c>
      <c r="BB22">
        <v>115</v>
      </c>
      <c r="BC22">
        <v>1870</v>
      </c>
      <c r="BD22" s="194">
        <f>BB22+BC22</f>
        <v>1985</v>
      </c>
      <c r="BE22" s="195">
        <f>BD22/BA22</f>
        <v>1.3016393442622951</v>
      </c>
      <c r="BF22" s="200">
        <f>BE22/0.886375</f>
        <v>1.4684973563810972</v>
      </c>
      <c r="BG22">
        <v>75</v>
      </c>
      <c r="BH22" s="195">
        <f>BG22/BA22</f>
        <v>4.9180327868852458E-2</v>
      </c>
      <c r="BI22" s="201">
        <f>BH22/0.041941</f>
        <v>1.172607421588719</v>
      </c>
      <c r="BJ22">
        <v>120</v>
      </c>
      <c r="BK22">
        <v>20</v>
      </c>
      <c r="BL22" s="194">
        <f>BJ22+BK22</f>
        <v>140</v>
      </c>
      <c r="BM22" s="195">
        <f>BL22/BA22</f>
        <v>9.1803278688524587E-2</v>
      </c>
      <c r="BN22" s="201">
        <f>BM22/0.062911</f>
        <v>1.4592563890023142</v>
      </c>
      <c r="BO22" s="210">
        <v>15</v>
      </c>
    </row>
    <row r="23" spans="1:67">
      <c r="A23" s="173" t="s">
        <v>159</v>
      </c>
      <c r="B23" s="253" t="s">
        <v>131</v>
      </c>
      <c r="C23" s="260">
        <v>5620102.0300000003</v>
      </c>
      <c r="D23" s="233">
        <v>2.04</v>
      </c>
      <c r="E23" s="174">
        <v>204</v>
      </c>
      <c r="F23" s="202">
        <v>2.04</v>
      </c>
      <c r="G23" s="175">
        <v>204</v>
      </c>
      <c r="H23" s="202">
        <v>5620102.0300000003</v>
      </c>
      <c r="I23" s="176">
        <v>1</v>
      </c>
      <c r="J23" s="233">
        <v>6299</v>
      </c>
      <c r="K23" s="202">
        <v>6397</v>
      </c>
      <c r="L23" s="177">
        <v>6397</v>
      </c>
      <c r="M23" s="202">
        <v>6593</v>
      </c>
      <c r="N23" s="178">
        <v>-98</v>
      </c>
      <c r="O23" s="179">
        <v>-1.5319681100515866E-2</v>
      </c>
      <c r="P23" s="180">
        <v>-196</v>
      </c>
      <c r="Q23" s="234">
        <v>-2.9728499924161988E-2</v>
      </c>
      <c r="R23" s="233">
        <v>3093.1</v>
      </c>
      <c r="S23" s="176">
        <v>3141.2</v>
      </c>
      <c r="T23" s="202">
        <v>5620102.0300000003</v>
      </c>
      <c r="U23" s="176">
        <v>1</v>
      </c>
      <c r="V23" s="233">
        <v>2716</v>
      </c>
      <c r="W23" s="202">
        <v>2712</v>
      </c>
      <c r="X23" s="180">
        <v>2712</v>
      </c>
      <c r="Y23" s="178">
        <v>4</v>
      </c>
      <c r="Z23" s="235">
        <v>1.4749262536873156E-3</v>
      </c>
      <c r="AA23" s="233">
        <v>2594</v>
      </c>
      <c r="AB23" s="202">
        <v>2599</v>
      </c>
      <c r="AC23" s="180">
        <v>2599</v>
      </c>
      <c r="AD23" s="182">
        <v>-5</v>
      </c>
      <c r="AE23" s="183">
        <v>-1.9238168526356291E-3</v>
      </c>
      <c r="AF23" s="184">
        <v>12.715686274509803</v>
      </c>
      <c r="AG23" s="185">
        <v>12.740196078431373</v>
      </c>
      <c r="AH23" s="233">
        <v>2420</v>
      </c>
      <c r="AI23" s="233">
        <v>2040</v>
      </c>
      <c r="AJ23" s="233">
        <v>185</v>
      </c>
      <c r="AK23" s="180">
        <v>2225</v>
      </c>
      <c r="AL23" s="181">
        <v>0.91942148760330578</v>
      </c>
      <c r="AM23" s="186">
        <v>0.99396917578735755</v>
      </c>
      <c r="AN23" s="233">
        <v>65</v>
      </c>
      <c r="AO23" s="181">
        <v>2.6859504132231406E-2</v>
      </c>
      <c r="AP23" s="186">
        <v>1.7441236449500912</v>
      </c>
      <c r="AQ23" s="233">
        <v>65</v>
      </c>
      <c r="AR23" s="233">
        <v>20</v>
      </c>
      <c r="AS23" s="180">
        <v>85</v>
      </c>
      <c r="AT23" s="181">
        <v>3.5123966942148761E-2</v>
      </c>
      <c r="AU23" s="186">
        <v>0.77707891464930889</v>
      </c>
      <c r="AV23" s="236">
        <v>40</v>
      </c>
      <c r="AW23" s="237" t="s">
        <v>104</v>
      </c>
      <c r="AX23" s="237" t="s">
        <v>104</v>
      </c>
      <c r="AY23" s="250"/>
      <c r="AZ23" s="205"/>
      <c r="BA23">
        <v>2480</v>
      </c>
      <c r="BB23">
        <v>220</v>
      </c>
      <c r="BC23">
        <v>2940</v>
      </c>
      <c r="BD23" s="194">
        <f>BB23+BC23</f>
        <v>3160</v>
      </c>
      <c r="BE23" s="195">
        <f>BD23/BA23</f>
        <v>1.2741935483870968</v>
      </c>
      <c r="BF23" s="200">
        <f>BE23/0.886375</f>
        <v>1.4375332657025488</v>
      </c>
      <c r="BG23">
        <v>80</v>
      </c>
      <c r="BH23" s="195">
        <f>BG23/BA23</f>
        <v>3.2258064516129031E-2</v>
      </c>
      <c r="BI23" s="201">
        <f>BH23/0.041941</f>
        <v>0.76912959910657908</v>
      </c>
      <c r="BJ23">
        <v>90</v>
      </c>
      <c r="BK23">
        <v>30</v>
      </c>
      <c r="BL23" s="194">
        <f>BJ23+BK23</f>
        <v>120</v>
      </c>
      <c r="BM23" s="195">
        <f>BL23/BA23</f>
        <v>4.8387096774193547E-2</v>
      </c>
      <c r="BN23" s="201">
        <f>BM23/0.062911</f>
        <v>0.76913571194534425</v>
      </c>
      <c r="BO23" s="210">
        <v>40</v>
      </c>
    </row>
    <row r="24" spans="1:67">
      <c r="A24" s="204" t="s">
        <v>143</v>
      </c>
      <c r="B24" s="252" t="s">
        <v>132</v>
      </c>
      <c r="C24" s="189">
        <v>5620102.04</v>
      </c>
      <c r="D24" s="127">
        <v>96.31</v>
      </c>
      <c r="E24" s="187">
        <v>9631</v>
      </c>
      <c r="F24">
        <v>96.51</v>
      </c>
      <c r="G24" s="188">
        <v>9651</v>
      </c>
      <c r="H24">
        <v>5620102.04</v>
      </c>
      <c r="I24" s="190">
        <v>1</v>
      </c>
      <c r="J24" s="127">
        <v>3881</v>
      </c>
      <c r="K24">
        <v>3541</v>
      </c>
      <c r="L24" s="191">
        <v>3541</v>
      </c>
      <c r="M24">
        <v>3329</v>
      </c>
      <c r="N24" s="192">
        <v>340</v>
      </c>
      <c r="O24" s="193">
        <v>9.6018073990398189E-2</v>
      </c>
      <c r="P24" s="194">
        <v>212</v>
      </c>
      <c r="Q24" s="203">
        <v>6.368278762391108E-2</v>
      </c>
      <c r="R24" s="127">
        <v>40.299999999999997</v>
      </c>
      <c r="S24" s="190">
        <v>36.700000000000003</v>
      </c>
      <c r="T24">
        <v>5620102.04</v>
      </c>
      <c r="U24" s="190">
        <v>1</v>
      </c>
      <c r="V24" s="127">
        <v>1885</v>
      </c>
      <c r="W24">
        <v>1681</v>
      </c>
      <c r="X24" s="194">
        <v>1681</v>
      </c>
      <c r="Y24" s="192">
        <v>204</v>
      </c>
      <c r="Z24" s="208">
        <v>0.12135633551457466</v>
      </c>
      <c r="AA24" s="127">
        <v>1840</v>
      </c>
      <c r="AB24">
        <v>1659</v>
      </c>
      <c r="AC24" s="194">
        <v>1659</v>
      </c>
      <c r="AD24" s="196">
        <v>181</v>
      </c>
      <c r="AE24" s="197">
        <v>0.10910186859553948</v>
      </c>
      <c r="AF24" s="198">
        <v>0.1910497352299865</v>
      </c>
      <c r="AG24" s="199">
        <v>0.17189928504818153</v>
      </c>
      <c r="AH24" s="127">
        <v>1125</v>
      </c>
      <c r="AI24" s="127">
        <v>945</v>
      </c>
      <c r="AJ24" s="127">
        <v>65</v>
      </c>
      <c r="AK24" s="194">
        <v>1010</v>
      </c>
      <c r="AL24" s="195">
        <v>0.89777777777777779</v>
      </c>
      <c r="AM24" s="201">
        <v>0.9705705705705705</v>
      </c>
      <c r="AN24" s="127">
        <v>0</v>
      </c>
      <c r="AO24" s="195">
        <v>0</v>
      </c>
      <c r="AP24" s="201">
        <v>0</v>
      </c>
      <c r="AQ24" s="127">
        <v>90</v>
      </c>
      <c r="AR24" s="127">
        <v>0</v>
      </c>
      <c r="AS24" s="194">
        <v>90</v>
      </c>
      <c r="AT24" s="195">
        <v>0.08</v>
      </c>
      <c r="AU24" s="201">
        <v>1.7699115044247788</v>
      </c>
      <c r="AV24" s="270">
        <v>20</v>
      </c>
      <c r="AW24" s="211" t="s">
        <v>81</v>
      </c>
      <c r="AX24" s="211" t="s">
        <v>81</v>
      </c>
      <c r="AY24" s="206"/>
      <c r="AZ24" s="205"/>
      <c r="BA24">
        <v>1120</v>
      </c>
      <c r="BB24">
        <v>45</v>
      </c>
      <c r="BC24">
        <v>1280</v>
      </c>
      <c r="BD24" s="194">
        <f>BB24+BC24</f>
        <v>1325</v>
      </c>
      <c r="BE24" s="195">
        <f>BD24/BA24</f>
        <v>1.1830357142857142</v>
      </c>
      <c r="BF24" s="200">
        <f>BE24/0.886375</f>
        <v>1.334689848298648</v>
      </c>
      <c r="BG24">
        <v>20</v>
      </c>
      <c r="BH24" s="195">
        <f>BG24/BA24</f>
        <v>1.7857142857142856E-2</v>
      </c>
      <c r="BI24" s="201">
        <f>BH24/0.041941</f>
        <v>0.4257681709339991</v>
      </c>
      <c r="BJ24">
        <v>50</v>
      </c>
      <c r="BK24">
        <v>15</v>
      </c>
      <c r="BL24" s="194">
        <f>BJ24+BK24</f>
        <v>65</v>
      </c>
      <c r="BM24" s="195">
        <f>BL24/BA24</f>
        <v>5.8035714285714288E-2</v>
      </c>
      <c r="BN24" s="201">
        <f>BM24/0.062911</f>
        <v>0.92250503545825524</v>
      </c>
      <c r="BO24" s="210">
        <v>30</v>
      </c>
    </row>
    <row r="25" spans="1:67">
      <c r="A25" s="173" t="s">
        <v>142</v>
      </c>
      <c r="B25" s="253" t="s">
        <v>133</v>
      </c>
      <c r="C25" s="260">
        <v>5620110.0099999998</v>
      </c>
      <c r="D25" s="233">
        <v>15.17</v>
      </c>
      <c r="E25" s="174">
        <v>1517</v>
      </c>
      <c r="F25" s="202">
        <v>15.18</v>
      </c>
      <c r="G25" s="175">
        <v>1518</v>
      </c>
      <c r="H25" s="202">
        <v>5620110.0099999998</v>
      </c>
      <c r="I25" s="176">
        <v>1</v>
      </c>
      <c r="J25" s="233">
        <v>7310</v>
      </c>
      <c r="K25" s="202">
        <v>6694</v>
      </c>
      <c r="L25" s="177">
        <v>6694</v>
      </c>
      <c r="M25" s="202">
        <v>6825</v>
      </c>
      <c r="N25" s="178">
        <v>616</v>
      </c>
      <c r="O25" s="179">
        <v>9.2022706901703014E-2</v>
      </c>
      <c r="P25" s="180">
        <v>-131</v>
      </c>
      <c r="Q25" s="234">
        <v>-1.9194139194139193E-2</v>
      </c>
      <c r="R25" s="233">
        <v>481.9</v>
      </c>
      <c r="S25" s="176">
        <v>440.9</v>
      </c>
      <c r="T25" s="202">
        <v>5620110.0099999998</v>
      </c>
      <c r="U25" s="176">
        <v>1</v>
      </c>
      <c r="V25" s="233">
        <v>3214</v>
      </c>
      <c r="W25" s="202">
        <v>2879</v>
      </c>
      <c r="X25" s="180">
        <v>2879</v>
      </c>
      <c r="Y25" s="178">
        <v>335</v>
      </c>
      <c r="Z25" s="235">
        <v>0.11635984716915596</v>
      </c>
      <c r="AA25" s="233">
        <v>2925</v>
      </c>
      <c r="AB25" s="202">
        <v>2655</v>
      </c>
      <c r="AC25" s="180">
        <v>2655</v>
      </c>
      <c r="AD25" s="182">
        <v>270</v>
      </c>
      <c r="AE25" s="183">
        <v>0.10169491525423729</v>
      </c>
      <c r="AF25" s="184">
        <v>1.9281476598549769</v>
      </c>
      <c r="AG25" s="185">
        <v>1.7490118577075098</v>
      </c>
      <c r="AH25" s="233">
        <v>2695</v>
      </c>
      <c r="AI25" s="233">
        <v>2480</v>
      </c>
      <c r="AJ25" s="233">
        <v>110</v>
      </c>
      <c r="AK25" s="180">
        <v>2590</v>
      </c>
      <c r="AL25" s="181">
        <v>0.96103896103896103</v>
      </c>
      <c r="AM25" s="186">
        <v>1.0389610389610389</v>
      </c>
      <c r="AN25" s="233">
        <v>0</v>
      </c>
      <c r="AO25" s="181">
        <v>0</v>
      </c>
      <c r="AP25" s="186">
        <v>0</v>
      </c>
      <c r="AQ25" s="233">
        <v>55</v>
      </c>
      <c r="AR25" s="233">
        <v>10</v>
      </c>
      <c r="AS25" s="180">
        <v>65</v>
      </c>
      <c r="AT25" s="181">
        <v>2.4118738404452691E-2</v>
      </c>
      <c r="AU25" s="186">
        <v>0.53360040717815693</v>
      </c>
      <c r="AV25" s="236">
        <v>30</v>
      </c>
      <c r="AW25" s="237" t="s">
        <v>104</v>
      </c>
      <c r="AX25" s="237" t="s">
        <v>104</v>
      </c>
      <c r="AY25" s="206"/>
      <c r="AZ25" s="205"/>
      <c r="BA25">
        <v>2735</v>
      </c>
      <c r="BB25">
        <v>110</v>
      </c>
      <c r="BC25">
        <v>2985</v>
      </c>
      <c r="BD25" s="194">
        <f>BB25+BC25</f>
        <v>3095</v>
      </c>
      <c r="BE25" s="195">
        <f>BD25/BA25</f>
        <v>1.1316270566727604</v>
      </c>
      <c r="BF25" s="200">
        <f>BE25/0.886375</f>
        <v>1.2766910807195153</v>
      </c>
      <c r="BG25">
        <v>15</v>
      </c>
      <c r="BH25" s="195">
        <f>BG25/BA25</f>
        <v>5.4844606946983544E-3</v>
      </c>
      <c r="BI25" s="201">
        <f>BH25/0.041941</f>
        <v>0.1307660927183032</v>
      </c>
      <c r="BJ25">
        <v>80</v>
      </c>
      <c r="BK25">
        <v>15</v>
      </c>
      <c r="BL25" s="194">
        <f>BJ25+BK25</f>
        <v>95</v>
      </c>
      <c r="BM25" s="195">
        <f>BL25/BA25</f>
        <v>3.4734917733089579E-2</v>
      </c>
      <c r="BN25" s="201">
        <f>BM25/0.062911</f>
        <v>0.55212789072005819</v>
      </c>
      <c r="BO25" s="210">
        <v>30</v>
      </c>
    </row>
    <row r="26" spans="1:67">
      <c r="A26" s="204" t="s">
        <v>160</v>
      </c>
      <c r="B26" s="252" t="s">
        <v>134</v>
      </c>
      <c r="C26" s="189">
        <v>5620110.0199999996</v>
      </c>
      <c r="D26" s="127">
        <v>17.77</v>
      </c>
      <c r="E26" s="187">
        <v>1777</v>
      </c>
      <c r="F26">
        <v>17.77</v>
      </c>
      <c r="G26" s="188">
        <v>1777</v>
      </c>
      <c r="H26">
        <v>5620110.0199999996</v>
      </c>
      <c r="I26" s="190">
        <v>1</v>
      </c>
      <c r="J26" s="127">
        <v>1501</v>
      </c>
      <c r="K26">
        <v>1563</v>
      </c>
      <c r="L26" s="191">
        <v>1563</v>
      </c>
      <c r="M26">
        <v>1630</v>
      </c>
      <c r="N26" s="192">
        <v>-62</v>
      </c>
      <c r="O26" s="193">
        <v>-3.9667306461932179E-2</v>
      </c>
      <c r="P26" s="194">
        <v>-67</v>
      </c>
      <c r="Q26" s="203">
        <v>-4.1104294478527606E-2</v>
      </c>
      <c r="R26" s="127">
        <v>84.5</v>
      </c>
      <c r="S26" s="190">
        <v>88</v>
      </c>
      <c r="T26">
        <v>5620110.0199999996</v>
      </c>
      <c r="U26" s="190">
        <v>1</v>
      </c>
      <c r="V26" s="127">
        <v>665</v>
      </c>
      <c r="W26">
        <v>694</v>
      </c>
      <c r="X26" s="194">
        <v>694</v>
      </c>
      <c r="Y26" s="192">
        <v>-29</v>
      </c>
      <c r="Z26" s="208">
        <v>-4.1786743515850142E-2</v>
      </c>
      <c r="AA26" s="127">
        <v>635</v>
      </c>
      <c r="AB26">
        <v>655</v>
      </c>
      <c r="AC26" s="194">
        <v>655</v>
      </c>
      <c r="AD26" s="196">
        <v>-20</v>
      </c>
      <c r="AE26" s="197">
        <v>-3.0534351145038167E-2</v>
      </c>
      <c r="AF26" s="198">
        <v>0.35734383792909397</v>
      </c>
      <c r="AG26" s="199">
        <v>0.36859876195835678</v>
      </c>
      <c r="AH26" s="127">
        <v>485</v>
      </c>
      <c r="AI26" s="127">
        <v>445</v>
      </c>
      <c r="AJ26" s="127">
        <v>20</v>
      </c>
      <c r="AK26" s="194">
        <v>465</v>
      </c>
      <c r="AL26" s="195">
        <v>0.95876288659793818</v>
      </c>
      <c r="AM26" s="201">
        <v>1.0365004179437169</v>
      </c>
      <c r="AN26" s="127">
        <v>0</v>
      </c>
      <c r="AO26" s="195">
        <v>0</v>
      </c>
      <c r="AP26" s="201">
        <v>0</v>
      </c>
      <c r="AQ26" s="127">
        <v>10</v>
      </c>
      <c r="AR26" s="127">
        <v>0</v>
      </c>
      <c r="AS26" s="194">
        <v>10</v>
      </c>
      <c r="AT26" s="195">
        <v>2.0618556701030927E-2</v>
      </c>
      <c r="AU26" s="201">
        <v>0.45616275887236568</v>
      </c>
      <c r="AV26" s="270">
        <v>0</v>
      </c>
      <c r="AW26" s="211" t="s">
        <v>81</v>
      </c>
      <c r="AX26" s="211" t="s">
        <v>81</v>
      </c>
      <c r="AY26" s="206"/>
      <c r="AZ26" s="205"/>
      <c r="BA26">
        <v>650</v>
      </c>
      <c r="BB26">
        <v>25</v>
      </c>
      <c r="BC26">
        <v>690</v>
      </c>
      <c r="BD26" s="194">
        <f>BB26+BC26</f>
        <v>715</v>
      </c>
      <c r="BE26" s="195">
        <f>BD26/BA26</f>
        <v>1.1000000000000001</v>
      </c>
      <c r="BF26" s="200">
        <f>BE26/0.886375</f>
        <v>1.2410097306444789</v>
      </c>
      <c r="BG26">
        <v>0</v>
      </c>
      <c r="BH26" s="195">
        <f>BG26/BA26</f>
        <v>0</v>
      </c>
      <c r="BI26" s="201">
        <f>BH26/0.041941</f>
        <v>0</v>
      </c>
      <c r="BJ26">
        <v>10</v>
      </c>
      <c r="BK26">
        <v>0</v>
      </c>
      <c r="BL26" s="194">
        <f>BJ26+BK26</f>
        <v>10</v>
      </c>
      <c r="BM26" s="195">
        <f>BL26/BA26</f>
        <v>1.5384615384615385E-2</v>
      </c>
      <c r="BN26" s="201">
        <f>BM26/0.062911</f>
        <v>0.24454571354159665</v>
      </c>
      <c r="BO26" s="210">
        <v>10</v>
      </c>
    </row>
    <row r="27" spans="1:67">
      <c r="A27" s="204"/>
      <c r="B27" s="252" t="s">
        <v>135</v>
      </c>
      <c r="C27" s="189">
        <v>5620110.0300000003</v>
      </c>
      <c r="D27" s="127">
        <v>585.63</v>
      </c>
      <c r="E27" s="187">
        <v>58563</v>
      </c>
      <c r="F27">
        <v>586.22</v>
      </c>
      <c r="G27" s="188">
        <v>58622</v>
      </c>
      <c r="H27">
        <v>5620110.0300000003</v>
      </c>
      <c r="I27" s="190">
        <v>1</v>
      </c>
      <c r="J27" s="127">
        <v>5848</v>
      </c>
      <c r="K27">
        <v>5829</v>
      </c>
      <c r="L27" s="191">
        <v>5829</v>
      </c>
      <c r="M27">
        <v>6060</v>
      </c>
      <c r="N27" s="192">
        <v>19</v>
      </c>
      <c r="O27" s="193">
        <v>3.2595642477268828E-3</v>
      </c>
      <c r="P27" s="194">
        <v>-231</v>
      </c>
      <c r="Q27" s="203">
        <v>-3.8118811881188118E-2</v>
      </c>
      <c r="R27" s="127">
        <v>10</v>
      </c>
      <c r="S27" s="190">
        <v>9.9</v>
      </c>
      <c r="T27">
        <v>5620110.0300000003</v>
      </c>
      <c r="U27" s="190">
        <v>1</v>
      </c>
      <c r="V27" s="127">
        <v>2649</v>
      </c>
      <c r="W27">
        <v>2670</v>
      </c>
      <c r="X27" s="194">
        <v>2670</v>
      </c>
      <c r="Y27" s="192">
        <v>-21</v>
      </c>
      <c r="Z27" s="208">
        <v>-7.8651685393258432E-3</v>
      </c>
      <c r="AA27" s="127">
        <v>2461</v>
      </c>
      <c r="AB27">
        <v>2475</v>
      </c>
      <c r="AC27" s="194">
        <v>2475</v>
      </c>
      <c r="AD27" s="196">
        <v>-14</v>
      </c>
      <c r="AE27" s="197">
        <v>-5.6565656565656566E-3</v>
      </c>
      <c r="AF27" s="198">
        <v>4.2023120400252717E-2</v>
      </c>
      <c r="AG27" s="199">
        <v>4.2219644502064071E-2</v>
      </c>
      <c r="AH27" s="127">
        <v>2260</v>
      </c>
      <c r="AI27" s="127">
        <v>2065</v>
      </c>
      <c r="AJ27" s="127">
        <v>55</v>
      </c>
      <c r="AK27" s="194">
        <v>2120</v>
      </c>
      <c r="AL27" s="195">
        <v>0.93805309734513276</v>
      </c>
      <c r="AM27" s="201">
        <v>1.0141114565893328</v>
      </c>
      <c r="AN27" s="127">
        <v>0</v>
      </c>
      <c r="AO27" s="195">
        <v>0</v>
      </c>
      <c r="AP27" s="201">
        <v>0</v>
      </c>
      <c r="AQ27" s="127">
        <v>110</v>
      </c>
      <c r="AR27" s="127">
        <v>10</v>
      </c>
      <c r="AS27" s="194">
        <v>120</v>
      </c>
      <c r="AT27" s="195">
        <v>5.3097345132743362E-2</v>
      </c>
      <c r="AU27" s="201">
        <v>1.174720025060694</v>
      </c>
      <c r="AV27" s="270">
        <v>25</v>
      </c>
      <c r="AW27" s="211" t="s">
        <v>81</v>
      </c>
      <c r="AX27" s="211" t="s">
        <v>81</v>
      </c>
      <c r="AY27" s="206"/>
      <c r="AZ27" s="205"/>
      <c r="BA27">
        <v>2125</v>
      </c>
      <c r="BB27">
        <v>75</v>
      </c>
      <c r="BC27">
        <v>2340</v>
      </c>
      <c r="BD27" s="194">
        <f>BB27+BC27</f>
        <v>2415</v>
      </c>
      <c r="BE27" s="195">
        <f>BD27/BA27</f>
        <v>1.1364705882352941</v>
      </c>
      <c r="BF27" s="200">
        <f>BE27/0.886375</f>
        <v>1.2821555078102316</v>
      </c>
      <c r="BG27">
        <v>20</v>
      </c>
      <c r="BH27" s="195">
        <f>BG27/BA27</f>
        <v>9.4117647058823521E-3</v>
      </c>
      <c r="BI27" s="201">
        <f>BH27/0.041941</f>
        <v>0.22440487126874306</v>
      </c>
      <c r="BJ27">
        <v>80</v>
      </c>
      <c r="BK27">
        <v>15</v>
      </c>
      <c r="BL27" s="194">
        <f>BJ27+BK27</f>
        <v>95</v>
      </c>
      <c r="BM27" s="195">
        <f>BL27/BA27</f>
        <v>4.4705882352941179E-2</v>
      </c>
      <c r="BN27" s="201">
        <f>BM27/0.062911</f>
        <v>0.71062107346793379</v>
      </c>
      <c r="BO27" s="210">
        <v>10</v>
      </c>
    </row>
    <row r="28" spans="1:67">
      <c r="A28" s="204"/>
      <c r="B28" s="252" t="s">
        <v>136</v>
      </c>
      <c r="C28" s="261">
        <v>5620120</v>
      </c>
      <c r="D28" s="127">
        <v>318.86</v>
      </c>
      <c r="E28" s="187">
        <v>31886</v>
      </c>
      <c r="F28">
        <v>318.77999999999997</v>
      </c>
      <c r="G28" s="188">
        <v>31877.999999999996</v>
      </c>
      <c r="H28">
        <v>5620120</v>
      </c>
      <c r="I28" s="190">
        <v>1</v>
      </c>
      <c r="J28" s="127">
        <v>8308</v>
      </c>
      <c r="K28">
        <v>7795</v>
      </c>
      <c r="L28" s="191">
        <v>7795</v>
      </c>
      <c r="M28">
        <v>7576</v>
      </c>
      <c r="N28" s="192">
        <v>513</v>
      </c>
      <c r="O28" s="193">
        <v>6.5811417575368833E-2</v>
      </c>
      <c r="P28" s="194">
        <v>219</v>
      </c>
      <c r="Q28" s="203">
        <v>2.8907074973600844E-2</v>
      </c>
      <c r="R28" s="127">
        <v>26.1</v>
      </c>
      <c r="S28" s="190">
        <v>24.5</v>
      </c>
      <c r="T28">
        <v>5620120</v>
      </c>
      <c r="U28" s="190">
        <v>1</v>
      </c>
      <c r="V28" s="127">
        <v>3513</v>
      </c>
      <c r="W28">
        <v>3416</v>
      </c>
      <c r="X28" s="194">
        <v>3416</v>
      </c>
      <c r="Y28" s="192">
        <v>97</v>
      </c>
      <c r="Z28" s="208">
        <v>2.8395784543325527E-2</v>
      </c>
      <c r="AA28" s="127">
        <v>3172</v>
      </c>
      <c r="AB28">
        <v>3054</v>
      </c>
      <c r="AC28" s="194">
        <v>3054</v>
      </c>
      <c r="AD28" s="196">
        <v>118</v>
      </c>
      <c r="AE28" s="197">
        <v>3.8637851997380485E-2</v>
      </c>
      <c r="AF28" s="198">
        <v>9.9479395345919833E-2</v>
      </c>
      <c r="AG28" s="199">
        <v>9.5802747976661037E-2</v>
      </c>
      <c r="AH28" s="127">
        <v>3025</v>
      </c>
      <c r="AI28" s="127">
        <v>2765</v>
      </c>
      <c r="AJ28" s="127">
        <v>150</v>
      </c>
      <c r="AK28" s="194">
        <v>2915</v>
      </c>
      <c r="AL28" s="195">
        <v>0.96363636363636362</v>
      </c>
      <c r="AM28" s="201">
        <v>1.0417690417690417</v>
      </c>
      <c r="AN28" s="127">
        <v>0</v>
      </c>
      <c r="AO28" s="195">
        <v>0</v>
      </c>
      <c r="AP28" s="201">
        <v>0</v>
      </c>
      <c r="AQ28" s="127">
        <v>75</v>
      </c>
      <c r="AR28" s="127">
        <v>10</v>
      </c>
      <c r="AS28" s="194">
        <v>85</v>
      </c>
      <c r="AT28" s="195">
        <v>2.809917355371901E-2</v>
      </c>
      <c r="AU28" s="201">
        <v>0.6216631317194472</v>
      </c>
      <c r="AV28" s="270">
        <v>30</v>
      </c>
      <c r="AW28" s="211" t="s">
        <v>81</v>
      </c>
      <c r="AX28" s="211" t="s">
        <v>81</v>
      </c>
      <c r="AY28" s="206"/>
      <c r="AZ28" s="205"/>
      <c r="BA28">
        <v>3130</v>
      </c>
      <c r="BB28">
        <v>135</v>
      </c>
      <c r="BC28">
        <v>3425</v>
      </c>
      <c r="BD28" s="194">
        <f>BB28+BC28</f>
        <v>3560</v>
      </c>
      <c r="BE28" s="195">
        <f>BD28/BA28</f>
        <v>1.1373801916932906</v>
      </c>
      <c r="BF28" s="200">
        <f>BE28/0.886375</f>
        <v>1.2831817139396875</v>
      </c>
      <c r="BG28">
        <v>20</v>
      </c>
      <c r="BH28" s="195">
        <f>BG28/BA28</f>
        <v>6.3897763578274758E-3</v>
      </c>
      <c r="BI28" s="201">
        <f>BH28/0.041941</f>
        <v>0.15235154998277284</v>
      </c>
      <c r="BJ28">
        <v>90</v>
      </c>
      <c r="BK28">
        <v>30</v>
      </c>
      <c r="BL28" s="194">
        <f>BJ28+BK28</f>
        <v>120</v>
      </c>
      <c r="BM28" s="195">
        <f>BL28/BA28</f>
        <v>3.8338658146964855E-2</v>
      </c>
      <c r="BN28" s="201">
        <f>BM28/0.062911</f>
        <v>0.60941104333049634</v>
      </c>
      <c r="BO28" s="210">
        <v>20</v>
      </c>
    </row>
    <row r="29" spans="1:67">
      <c r="A29" s="190"/>
      <c r="B29" s="189"/>
      <c r="C29" s="189"/>
      <c r="G29" s="190"/>
      <c r="I29" s="190"/>
      <c r="S29" s="190"/>
      <c r="U29" s="190"/>
      <c r="Z29" s="190"/>
      <c r="AG29" s="190"/>
      <c r="AV29" s="190"/>
      <c r="AW29" s="189"/>
      <c r="AX29" s="189"/>
      <c r="AY29" s="190"/>
      <c r="AZ29" s="190"/>
    </row>
    <row r="30" spans="1:67">
      <c r="A30" s="190"/>
      <c r="B30" s="189"/>
      <c r="C30" s="189"/>
      <c r="G30" s="190"/>
      <c r="I30" s="190"/>
      <c r="L30" s="85"/>
      <c r="S30" s="190"/>
      <c r="U30" s="190"/>
      <c r="Z30" s="190"/>
      <c r="AG30" s="190"/>
      <c r="AV30" s="190"/>
      <c r="AW30" s="189"/>
      <c r="AX30" s="189"/>
      <c r="AY30" s="190"/>
      <c r="AZ30" s="190"/>
    </row>
    <row r="31" spans="1:67">
      <c r="A31" s="190"/>
      <c r="B31" s="189"/>
      <c r="C31" s="189"/>
      <c r="G31" s="190"/>
      <c r="I31" s="190"/>
      <c r="S31" s="190"/>
      <c r="U31" s="190"/>
      <c r="X31" s="85"/>
      <c r="Z31" s="190"/>
      <c r="AC31" s="85"/>
      <c r="AG31" s="190"/>
      <c r="AV31" s="190"/>
      <c r="AW31" s="189"/>
      <c r="AX31" s="189"/>
      <c r="AY31" s="190"/>
      <c r="AZ31" s="190"/>
    </row>
    <row r="32" spans="1:67">
      <c r="A32" s="190"/>
      <c r="B32" s="189"/>
      <c r="C32" s="189"/>
      <c r="G32" s="190"/>
      <c r="I32" s="190"/>
      <c r="S32" s="190"/>
      <c r="U32" s="190"/>
      <c r="Z32" s="190"/>
      <c r="AG32" s="190"/>
      <c r="AV32" s="190"/>
      <c r="AW32" s="189"/>
      <c r="AX32" s="189"/>
      <c r="AY32" s="190"/>
      <c r="AZ32" s="190"/>
    </row>
    <row r="33" spans="1:52">
      <c r="A33" s="190"/>
      <c r="B33" s="189"/>
      <c r="C33" s="189"/>
      <c r="G33" s="190"/>
      <c r="I33" s="190"/>
      <c r="S33" s="190"/>
      <c r="U33" s="190"/>
      <c r="Z33" s="190"/>
      <c r="AG33" s="190"/>
      <c r="AV33" s="190"/>
      <c r="AW33" s="189"/>
      <c r="AX33" s="189"/>
      <c r="AY33" s="190"/>
      <c r="AZ33" s="190"/>
    </row>
    <row r="34" spans="1:52">
      <c r="A34" s="190"/>
      <c r="B34" s="189"/>
      <c r="C34" s="189"/>
      <c r="G34" s="190"/>
      <c r="I34" s="190"/>
      <c r="S34" s="190"/>
      <c r="U34" s="190"/>
      <c r="Z34" s="190"/>
      <c r="AG34" s="190"/>
      <c r="AV34" s="190"/>
      <c r="AW34" s="189"/>
      <c r="AX34" s="189"/>
      <c r="AY34" s="190"/>
      <c r="AZ34" s="190"/>
    </row>
    <row r="35" spans="1:52">
      <c r="A35" s="190"/>
      <c r="B35" s="189"/>
      <c r="C35" s="189"/>
      <c r="G35" s="190"/>
      <c r="I35" s="190"/>
      <c r="S35" s="190"/>
      <c r="U35" s="190"/>
      <c r="Z35" s="190"/>
      <c r="AG35" s="190"/>
      <c r="AV35" s="190"/>
      <c r="AW35" s="189"/>
      <c r="AX35" s="189"/>
      <c r="AY35" s="190"/>
      <c r="AZ35" s="190"/>
    </row>
    <row r="36" spans="1:52">
      <c r="A36" s="190"/>
      <c r="B36" s="189"/>
      <c r="C36" s="189"/>
      <c r="G36" s="190"/>
      <c r="I36" s="190"/>
      <c r="S36" s="190"/>
      <c r="U36" s="190"/>
      <c r="Z36" s="190"/>
      <c r="AG36" s="190"/>
      <c r="AV36" s="190"/>
      <c r="AW36" s="189"/>
      <c r="AX36" s="189"/>
      <c r="AY36" s="190"/>
      <c r="AZ36" s="190"/>
    </row>
    <row r="37" spans="1:52">
      <c r="A37" s="190"/>
      <c r="B37" s="189"/>
      <c r="C37" s="189"/>
      <c r="G37" s="190"/>
      <c r="I37" s="190"/>
      <c r="S37" s="190"/>
      <c r="U37" s="190"/>
      <c r="Z37" s="190"/>
      <c r="AG37" s="190"/>
      <c r="AV37" s="190"/>
      <c r="AW37" s="189"/>
      <c r="AX37" s="189"/>
      <c r="AY37" s="190"/>
      <c r="AZ37" s="190"/>
    </row>
    <row r="38" spans="1:52">
      <c r="A38" s="190"/>
      <c r="B38" s="189"/>
      <c r="C38" s="189"/>
      <c r="G38" s="190"/>
      <c r="I38" s="190"/>
      <c r="S38" s="190"/>
      <c r="U38" s="190"/>
      <c r="Z38" s="190"/>
      <c r="AG38" s="190"/>
      <c r="AV38" s="190"/>
      <c r="AW38" s="189"/>
      <c r="AX38" s="189"/>
      <c r="AY38" s="190"/>
      <c r="AZ38" s="190"/>
    </row>
    <row r="39" spans="1:52">
      <c r="A39" s="190"/>
      <c r="B39" s="189"/>
      <c r="C39" s="189"/>
      <c r="G39" s="190"/>
      <c r="I39" s="190"/>
      <c r="S39" s="190"/>
      <c r="U39" s="190"/>
      <c r="Z39" s="190"/>
      <c r="AG39" s="190"/>
      <c r="AV39" s="190"/>
      <c r="AW39" s="189"/>
      <c r="AX39" s="189"/>
      <c r="AY39" s="190"/>
      <c r="AZ39" s="190"/>
    </row>
    <row r="40" spans="1:52">
      <c r="A40" s="190"/>
      <c r="B40" s="189"/>
      <c r="C40" s="189"/>
      <c r="G40" s="190"/>
      <c r="I40" s="190"/>
      <c r="S40" s="190"/>
      <c r="U40" s="190"/>
      <c r="Z40" s="190"/>
      <c r="AG40" s="190"/>
      <c r="AV40" s="190"/>
      <c r="AW40" s="189"/>
      <c r="AX40" s="189"/>
      <c r="AY40" s="190"/>
      <c r="AZ40" s="190"/>
    </row>
    <row r="41" spans="1:52">
      <c r="A41" s="190"/>
      <c r="B41" s="189"/>
      <c r="C41" s="189"/>
      <c r="G41" s="190"/>
      <c r="I41" s="190"/>
      <c r="S41" s="190"/>
      <c r="U41" s="190"/>
      <c r="Z41" s="190"/>
      <c r="AG41" s="190"/>
      <c r="AV41" s="190"/>
      <c r="AW41" s="189"/>
      <c r="AX41" s="189"/>
      <c r="AY41" s="190"/>
      <c r="AZ41" s="190"/>
    </row>
    <row r="42" spans="1:52">
      <c r="A42" s="190"/>
      <c r="B42" s="189"/>
      <c r="C42" s="189"/>
      <c r="G42" s="190"/>
      <c r="I42" s="190"/>
      <c r="S42" s="190"/>
      <c r="U42" s="190"/>
      <c r="Z42" s="190"/>
      <c r="AG42" s="190"/>
      <c r="AV42" s="190"/>
      <c r="AW42" s="189"/>
      <c r="AX42" s="189"/>
      <c r="AY42" s="190"/>
      <c r="AZ42" s="190"/>
    </row>
    <row r="43" spans="1:52">
      <c r="A43" s="190"/>
      <c r="B43" s="189"/>
      <c r="C43" s="189"/>
      <c r="G43" s="190"/>
      <c r="I43" s="190"/>
      <c r="S43" s="190"/>
      <c r="U43" s="190"/>
      <c r="Z43" s="190"/>
      <c r="AG43" s="190"/>
      <c r="AV43" s="190"/>
      <c r="AW43" s="189"/>
      <c r="AX43" s="189"/>
      <c r="AY43" s="190"/>
      <c r="AZ43" s="190"/>
    </row>
    <row r="44" spans="1:52">
      <c r="A44" s="190"/>
      <c r="B44" s="189"/>
      <c r="C44" s="189"/>
      <c r="G44" s="190"/>
      <c r="I44" s="190"/>
      <c r="S44" s="190"/>
      <c r="U44" s="190"/>
      <c r="Z44" s="190"/>
      <c r="AG44" s="190"/>
      <c r="AV44" s="190"/>
      <c r="AW44" s="189"/>
      <c r="AX44" s="190"/>
      <c r="AY44" s="190"/>
      <c r="AZ44" s="190"/>
    </row>
    <row r="45" spans="1:52">
      <c r="A45" s="190"/>
      <c r="B45" s="189"/>
      <c r="C45" s="189"/>
      <c r="G45" s="190"/>
      <c r="I45" s="190"/>
      <c r="S45" s="190"/>
      <c r="U45" s="190"/>
      <c r="Z45" s="190"/>
      <c r="AG45" s="190"/>
      <c r="AV45" s="190"/>
      <c r="AW45" s="189"/>
      <c r="AX45" s="190"/>
      <c r="AY45" s="190"/>
      <c r="AZ45" s="190"/>
    </row>
    <row r="46" spans="1:52">
      <c r="A46" s="190"/>
      <c r="B46" s="189"/>
      <c r="C46" s="189"/>
      <c r="G46" s="190"/>
      <c r="I46" s="190"/>
      <c r="S46" s="190"/>
      <c r="U46" s="190"/>
      <c r="Z46" s="190"/>
      <c r="AG46" s="190"/>
      <c r="AV46" s="190"/>
      <c r="AW46" s="189"/>
      <c r="AX46" s="190"/>
      <c r="AY46" s="190"/>
      <c r="AZ46" s="190"/>
    </row>
    <row r="47" spans="1:52">
      <c r="A47" s="190"/>
      <c r="B47" s="189"/>
      <c r="C47" s="189"/>
      <c r="G47" s="190"/>
      <c r="I47" s="190"/>
      <c r="S47" s="190"/>
      <c r="U47" s="190"/>
      <c r="Z47" s="190"/>
      <c r="AG47" s="190"/>
      <c r="AV47" s="190"/>
      <c r="AW47" s="189"/>
      <c r="AX47" s="190"/>
      <c r="AY47" s="190"/>
      <c r="AZ47" s="190"/>
    </row>
    <row r="48" spans="1:52">
      <c r="A48" s="190"/>
      <c r="B48" s="189"/>
      <c r="C48" s="189"/>
      <c r="G48" s="190"/>
      <c r="I48" s="190"/>
      <c r="S48" s="190"/>
      <c r="U48" s="190"/>
      <c r="Z48" s="190"/>
      <c r="AG48" s="190"/>
      <c r="AV48" s="190"/>
      <c r="AW48" s="189"/>
      <c r="AX48" s="190"/>
      <c r="AY48" s="190"/>
      <c r="AZ48" s="190"/>
    </row>
    <row r="49" spans="1:52">
      <c r="A49" s="190"/>
      <c r="B49" s="189"/>
      <c r="C49" s="189"/>
      <c r="G49" s="190"/>
      <c r="I49" s="190"/>
      <c r="S49" s="190"/>
      <c r="U49" s="190"/>
      <c r="Z49" s="190"/>
      <c r="AG49" s="190"/>
      <c r="AV49" s="190"/>
      <c r="AW49" s="189"/>
      <c r="AX49" s="190"/>
      <c r="AY49" s="190"/>
      <c r="AZ49" s="190"/>
    </row>
    <row r="50" spans="1:52">
      <c r="A50" s="190"/>
      <c r="B50" s="189"/>
      <c r="C50" s="189"/>
      <c r="G50" s="190"/>
      <c r="I50" s="190"/>
      <c r="S50" s="190"/>
      <c r="U50" s="190"/>
      <c r="Z50" s="190"/>
      <c r="AG50" s="190"/>
      <c r="AV50" s="190"/>
      <c r="AW50" s="189"/>
      <c r="AX50" s="190"/>
      <c r="AY50" s="190"/>
      <c r="AZ50" s="190"/>
    </row>
    <row r="51" spans="1:52">
      <c r="A51" s="190"/>
      <c r="B51" s="189"/>
      <c r="C51" s="189"/>
      <c r="G51" s="190"/>
      <c r="I51" s="190"/>
      <c r="S51" s="190"/>
      <c r="U51" s="190"/>
      <c r="Z51" s="190"/>
      <c r="AG51" s="190"/>
      <c r="AV51" s="190"/>
      <c r="AW51" s="189"/>
      <c r="AX51" s="190"/>
      <c r="AY51" s="190"/>
      <c r="AZ51" s="190"/>
    </row>
    <row r="52" spans="1:52">
      <c r="A52" s="190"/>
      <c r="B52" s="189"/>
      <c r="C52" s="189"/>
      <c r="G52" s="190"/>
      <c r="I52" s="190"/>
      <c r="S52" s="190"/>
      <c r="U52" s="190"/>
      <c r="Z52" s="190"/>
      <c r="AG52" s="190"/>
      <c r="AV52" s="190"/>
      <c r="AW52" s="189"/>
      <c r="AX52" s="190"/>
      <c r="AY52" s="190"/>
      <c r="AZ52" s="190"/>
    </row>
    <row r="53" spans="1:52">
      <c r="A53" s="190"/>
      <c r="B53" s="189"/>
      <c r="C53" s="189"/>
      <c r="G53" s="190"/>
      <c r="I53" s="190"/>
      <c r="S53" s="190"/>
      <c r="U53" s="190"/>
      <c r="Z53" s="190"/>
      <c r="AG53" s="190"/>
      <c r="AV53" s="190"/>
      <c r="AW53" s="189"/>
      <c r="AX53" s="190"/>
      <c r="AY53" s="190"/>
      <c r="AZ53" s="190"/>
    </row>
    <row r="54" spans="1:52">
      <c r="A54" s="190"/>
      <c r="B54" s="189"/>
      <c r="C54" s="189"/>
      <c r="G54" s="190"/>
      <c r="I54" s="190"/>
      <c r="S54" s="190"/>
      <c r="U54" s="190"/>
      <c r="Z54" s="190"/>
      <c r="AG54" s="190"/>
      <c r="AV54" s="190"/>
      <c r="AW54" s="189"/>
      <c r="AX54" s="190"/>
      <c r="AY54" s="190"/>
      <c r="AZ54" s="190"/>
    </row>
    <row r="55" spans="1:52">
      <c r="A55" s="190"/>
      <c r="B55" s="189"/>
      <c r="C55" s="189"/>
      <c r="G55" s="190"/>
      <c r="I55" s="190"/>
      <c r="S55" s="190"/>
      <c r="U55" s="190"/>
      <c r="Z55" s="190"/>
      <c r="AG55" s="190"/>
      <c r="AV55" s="190"/>
      <c r="AW55" s="189"/>
      <c r="AX55" s="190"/>
      <c r="AY55" s="190"/>
      <c r="AZ55" s="190"/>
    </row>
    <row r="56" spans="1:52">
      <c r="A56" s="190"/>
      <c r="B56" s="189"/>
      <c r="C56" s="189"/>
      <c r="G56" s="190"/>
      <c r="I56" s="190"/>
      <c r="S56" s="190"/>
      <c r="U56" s="190"/>
      <c r="Z56" s="190"/>
      <c r="AG56" s="190"/>
      <c r="AV56" s="190"/>
      <c r="AW56" s="189"/>
      <c r="AX56" s="190"/>
      <c r="AY56" s="190"/>
      <c r="AZ56" s="190"/>
    </row>
    <row r="57" spans="1:52">
      <c r="A57" s="190"/>
      <c r="B57" s="189"/>
      <c r="C57" s="189"/>
      <c r="G57" s="190"/>
      <c r="I57" s="190"/>
      <c r="S57" s="190"/>
      <c r="U57" s="190"/>
      <c r="Z57" s="190"/>
      <c r="AG57" s="190"/>
      <c r="AV57" s="190"/>
      <c r="AW57" s="189"/>
      <c r="AX57" s="190"/>
      <c r="AY57" s="190"/>
      <c r="AZ57" s="190"/>
    </row>
    <row r="58" spans="1:52">
      <c r="A58" s="190"/>
      <c r="B58" s="189"/>
      <c r="C58" s="189"/>
      <c r="G58" s="190"/>
      <c r="I58" s="190"/>
      <c r="S58" s="190"/>
      <c r="U58" s="190"/>
      <c r="Z58" s="190"/>
      <c r="AG58" s="190"/>
      <c r="AV58" s="190"/>
      <c r="AW58" s="189"/>
      <c r="AX58" s="190"/>
      <c r="AY58" s="190"/>
      <c r="AZ58" s="190"/>
    </row>
    <row r="59" spans="1:52">
      <c r="A59" s="190"/>
      <c r="B59" s="189"/>
      <c r="C59" s="189"/>
      <c r="G59" s="190"/>
      <c r="I59" s="190"/>
      <c r="S59" s="190"/>
      <c r="U59" s="190"/>
      <c r="Z59" s="190"/>
      <c r="AG59" s="190"/>
      <c r="AV59" s="190"/>
      <c r="AW59" s="189"/>
      <c r="AX59" s="190"/>
      <c r="AY59" s="190"/>
      <c r="AZ59" s="190"/>
    </row>
    <row r="60" spans="1:52">
      <c r="A60" s="190"/>
      <c r="B60" s="189"/>
      <c r="C60" s="189"/>
      <c r="G60" s="190"/>
      <c r="I60" s="190"/>
      <c r="S60" s="190"/>
      <c r="U60" s="190"/>
      <c r="Z60" s="190"/>
      <c r="AG60" s="190"/>
      <c r="AV60" s="190"/>
      <c r="AW60" s="189"/>
      <c r="AX60" s="190"/>
      <c r="AY60" s="190"/>
      <c r="AZ60" s="190"/>
    </row>
    <row r="61" spans="1:52">
      <c r="A61" s="190"/>
      <c r="B61" s="189"/>
      <c r="C61" s="189"/>
      <c r="G61" s="190"/>
      <c r="I61" s="190"/>
      <c r="S61" s="190"/>
      <c r="U61" s="190"/>
      <c r="Z61" s="190"/>
      <c r="AG61" s="190"/>
      <c r="AV61" s="190"/>
      <c r="AW61" s="189"/>
      <c r="AX61" s="190"/>
      <c r="AY61" s="190"/>
      <c r="AZ61" s="190"/>
    </row>
    <row r="62" spans="1:52">
      <c r="A62" s="190"/>
      <c r="B62" s="189"/>
      <c r="C62" s="189"/>
      <c r="G62" s="190"/>
      <c r="I62" s="190"/>
      <c r="S62" s="190"/>
      <c r="U62" s="190"/>
      <c r="Z62" s="190"/>
      <c r="AG62" s="190"/>
      <c r="AV62" s="190"/>
      <c r="AW62" s="189"/>
      <c r="AX62" s="190"/>
      <c r="AY62" s="190"/>
      <c r="AZ62" s="190"/>
    </row>
    <row r="63" spans="1:52">
      <c r="A63" s="190"/>
      <c r="B63" s="189"/>
      <c r="C63" s="189"/>
      <c r="G63" s="190"/>
      <c r="I63" s="190"/>
      <c r="S63" s="190"/>
      <c r="U63" s="190"/>
      <c r="Z63" s="190"/>
      <c r="AG63" s="190"/>
      <c r="AV63" s="190"/>
      <c r="AW63" s="189"/>
      <c r="AX63" s="190"/>
      <c r="AY63" s="190"/>
      <c r="AZ63" s="190"/>
    </row>
    <row r="64" spans="1:52">
      <c r="A64" s="190"/>
      <c r="B64" s="189"/>
      <c r="C64" s="189"/>
      <c r="G64" s="190"/>
      <c r="I64" s="190"/>
      <c r="S64" s="190"/>
      <c r="U64" s="190"/>
      <c r="Z64" s="190"/>
      <c r="AG64" s="190"/>
      <c r="AV64" s="190"/>
      <c r="AW64" s="189"/>
      <c r="AX64" s="190"/>
      <c r="AY64" s="190"/>
      <c r="AZ64" s="190"/>
    </row>
    <row r="65" spans="1:52">
      <c r="A65" s="190"/>
      <c r="B65" s="189"/>
      <c r="C65" s="189"/>
      <c r="G65" s="190"/>
      <c r="I65" s="190"/>
      <c r="S65" s="190"/>
      <c r="U65" s="190"/>
      <c r="Z65" s="190"/>
      <c r="AG65" s="190"/>
      <c r="AV65" s="190"/>
      <c r="AW65" s="189"/>
      <c r="AX65" s="190"/>
      <c r="AY65" s="190"/>
      <c r="AZ65" s="190"/>
    </row>
    <row r="66" spans="1:52">
      <c r="A66" s="190"/>
      <c r="B66" s="189"/>
      <c r="C66" s="189"/>
      <c r="G66" s="190"/>
      <c r="I66" s="190"/>
      <c r="S66" s="190"/>
      <c r="U66" s="190"/>
      <c r="Z66" s="190"/>
      <c r="AG66" s="190"/>
      <c r="AV66" s="190"/>
      <c r="AW66" s="189"/>
      <c r="AX66" s="190"/>
      <c r="AY66" s="190"/>
      <c r="AZ66" s="190"/>
    </row>
    <row r="67" spans="1:52">
      <c r="A67" s="190"/>
      <c r="B67" s="189"/>
      <c r="C67" s="189"/>
      <c r="G67" s="190"/>
      <c r="I67" s="190"/>
      <c r="S67" s="190"/>
      <c r="U67" s="190"/>
      <c r="Z67" s="190"/>
      <c r="AG67" s="190"/>
      <c r="AV67" s="190"/>
      <c r="AW67" s="189"/>
      <c r="AX67" s="190"/>
      <c r="AY67" s="190"/>
      <c r="AZ67" s="190"/>
    </row>
    <row r="68" spans="1:52">
      <c r="A68" s="190"/>
      <c r="B68" s="189"/>
      <c r="C68" s="189"/>
      <c r="G68" s="190"/>
      <c r="I68" s="190"/>
      <c r="S68" s="190"/>
      <c r="U68" s="190"/>
      <c r="Z68" s="190"/>
      <c r="AG68" s="190"/>
      <c r="AV68" s="190"/>
      <c r="AW68" s="189"/>
      <c r="AX68" s="190"/>
      <c r="AY68" s="190"/>
      <c r="AZ68" s="190"/>
    </row>
    <row r="69" spans="1:52">
      <c r="A69" s="190"/>
      <c r="B69" s="189"/>
      <c r="C69" s="189"/>
      <c r="G69" s="190"/>
      <c r="I69" s="190"/>
      <c r="S69" s="190"/>
      <c r="U69" s="190"/>
      <c r="Z69" s="190"/>
      <c r="AG69" s="190"/>
      <c r="AV69" s="190"/>
      <c r="AW69" s="189"/>
      <c r="AX69" s="190"/>
      <c r="AY69" s="190"/>
      <c r="AZ69" s="190"/>
    </row>
    <row r="70" spans="1:52">
      <c r="A70" s="190"/>
      <c r="B70" s="189"/>
      <c r="C70" s="189"/>
      <c r="G70" s="190"/>
      <c r="I70" s="190"/>
      <c r="S70" s="190"/>
      <c r="U70" s="190"/>
      <c r="Z70" s="190"/>
      <c r="AG70" s="190"/>
      <c r="AV70" s="190"/>
      <c r="AX70" s="190"/>
      <c r="AY70" s="190"/>
      <c r="AZ70" s="190"/>
    </row>
    <row r="71" spans="1:52">
      <c r="A71" s="190"/>
      <c r="B71" s="189"/>
      <c r="G71" s="190"/>
      <c r="I71" s="190"/>
      <c r="S71" s="190"/>
      <c r="U71" s="190"/>
      <c r="Z71" s="190"/>
      <c r="AG71" s="190"/>
      <c r="AV71" s="190"/>
      <c r="AX71" s="190"/>
      <c r="AY71" s="190"/>
      <c r="AZ71" s="190"/>
    </row>
    <row r="72" spans="1:52">
      <c r="A72" s="190"/>
      <c r="B72" s="189"/>
      <c r="G72" s="190"/>
      <c r="I72" s="190"/>
      <c r="S72" s="190"/>
      <c r="U72" s="190"/>
      <c r="Z72" s="190"/>
      <c r="AG72" s="190"/>
      <c r="AV72" s="190"/>
      <c r="AX72" s="190"/>
      <c r="AY72" s="190"/>
      <c r="AZ72" s="190"/>
    </row>
    <row r="73" spans="1:52">
      <c r="A73" s="190"/>
      <c r="B73" s="189"/>
      <c r="G73" s="190"/>
      <c r="I73" s="190"/>
      <c r="S73" s="190"/>
      <c r="U73" s="190"/>
      <c r="Z73" s="190"/>
      <c r="AG73" s="190"/>
      <c r="AV73" s="190"/>
      <c r="AX73" s="190"/>
      <c r="AY73" s="190"/>
      <c r="AZ73" s="190"/>
    </row>
    <row r="74" spans="1:52">
      <c r="A74" s="190"/>
      <c r="G74" s="190"/>
      <c r="I74" s="190"/>
      <c r="S74" s="190"/>
      <c r="U74" s="190"/>
      <c r="Z74" s="190"/>
      <c r="AG74" s="190"/>
      <c r="AV74" s="190"/>
      <c r="AX74" s="190"/>
      <c r="AY74" s="190"/>
      <c r="AZ74" s="190"/>
    </row>
    <row r="75" spans="1:52">
      <c r="A75" s="190"/>
      <c r="G75" s="190"/>
      <c r="I75" s="190"/>
      <c r="S75" s="190"/>
      <c r="U75" s="190"/>
      <c r="Z75" s="190"/>
      <c r="AG75" s="190"/>
      <c r="AV75" s="190"/>
      <c r="AX75" s="190"/>
      <c r="AY75" s="190"/>
      <c r="AZ75" s="190"/>
    </row>
    <row r="76" spans="1:52">
      <c r="A76" s="190"/>
      <c r="G76" s="190"/>
      <c r="I76" s="190"/>
      <c r="S76" s="190"/>
      <c r="U76" s="190"/>
      <c r="Z76" s="190"/>
      <c r="AG76" s="190"/>
      <c r="AV76" s="190"/>
      <c r="AX76" s="190"/>
      <c r="AY76" s="190"/>
      <c r="AZ76" s="190"/>
    </row>
    <row r="77" spans="1:52">
      <c r="A77" s="190"/>
      <c r="G77" s="190"/>
      <c r="I77" s="190"/>
      <c r="S77" s="190"/>
      <c r="U77" s="190"/>
      <c r="Z77" s="190"/>
      <c r="AG77" s="190"/>
      <c r="AV77" s="190"/>
      <c r="AX77" s="190"/>
      <c r="AY77" s="190"/>
      <c r="AZ77" s="190"/>
    </row>
    <row r="78" spans="1:52">
      <c r="A78" s="190"/>
      <c r="G78" s="190"/>
      <c r="I78" s="190"/>
      <c r="S78" s="190"/>
      <c r="U78" s="190"/>
      <c r="Z78" s="190"/>
      <c r="AG78" s="190"/>
      <c r="AV78" s="190"/>
      <c r="AX78" s="190"/>
      <c r="AY78" s="190"/>
      <c r="AZ78" s="190"/>
    </row>
    <row r="79" spans="1:52">
      <c r="A79" s="190"/>
      <c r="G79" s="190"/>
      <c r="I79" s="190"/>
      <c r="S79" s="190"/>
      <c r="U79" s="190"/>
      <c r="Z79" s="190"/>
      <c r="AG79" s="190"/>
      <c r="AV79" s="190"/>
      <c r="AX79" s="190"/>
      <c r="AY79" s="190"/>
      <c r="AZ79" s="190"/>
    </row>
    <row r="80" spans="1:52">
      <c r="A80" s="190"/>
      <c r="G80" s="190"/>
      <c r="I80" s="190"/>
      <c r="S80" s="190"/>
      <c r="U80" s="190"/>
      <c r="Z80" s="190"/>
      <c r="AG80" s="190"/>
      <c r="AV80" s="190"/>
      <c r="AX80" s="190"/>
      <c r="AY80" s="190"/>
      <c r="AZ80" s="190"/>
    </row>
    <row r="81" spans="1:52">
      <c r="A81" s="190"/>
      <c r="G81" s="190"/>
      <c r="I81" s="190"/>
      <c r="S81" s="190"/>
      <c r="U81" s="190"/>
      <c r="Z81" s="190"/>
      <c r="AG81" s="190"/>
      <c r="AV81" s="190"/>
      <c r="AX81" s="190"/>
      <c r="AY81" s="190"/>
      <c r="AZ81" s="190"/>
    </row>
    <row r="82" spans="1:52">
      <c r="A82" s="190"/>
      <c r="G82" s="190"/>
      <c r="I82" s="190"/>
      <c r="S82" s="190"/>
      <c r="Z82" s="190"/>
      <c r="AG82" s="190"/>
      <c r="AV82" s="190"/>
      <c r="AY82" s="190"/>
      <c r="AZ82" s="190"/>
    </row>
    <row r="83" spans="1:52">
      <c r="A83" s="190"/>
      <c r="G83" s="190"/>
      <c r="I83" s="190"/>
      <c r="S83" s="190"/>
      <c r="Z83" s="190"/>
      <c r="AG83" s="190"/>
      <c r="AV83" s="190"/>
      <c r="AY83" s="190"/>
      <c r="AZ83" s="190"/>
    </row>
    <row r="84" spans="1:52">
      <c r="A84" s="190"/>
      <c r="G84" s="190"/>
      <c r="I84" s="190"/>
      <c r="S84" s="190"/>
      <c r="Z84" s="190"/>
      <c r="AG84" s="190"/>
      <c r="AV84" s="190"/>
      <c r="AY84" s="190"/>
      <c r="AZ84" s="190"/>
    </row>
    <row r="85" spans="1:52">
      <c r="A85" s="190"/>
      <c r="G85" s="190"/>
      <c r="I85" s="190"/>
      <c r="S85" s="190"/>
      <c r="Z85" s="190"/>
      <c r="AG85" s="190"/>
      <c r="AV85" s="190"/>
      <c r="AY85" s="190"/>
      <c r="AZ85" s="190"/>
    </row>
    <row r="86" spans="1:52">
      <c r="A86" s="190"/>
      <c r="G86" s="190"/>
      <c r="I86" s="190"/>
      <c r="S86" s="190"/>
      <c r="Z86" s="190"/>
      <c r="AG86" s="190"/>
      <c r="AV86" s="190"/>
      <c r="AY86" s="190"/>
      <c r="AZ86" s="190"/>
    </row>
    <row r="87" spans="1:52">
      <c r="A87" s="190"/>
      <c r="G87" s="190"/>
      <c r="I87" s="190"/>
      <c r="S87" s="190"/>
      <c r="Z87" s="190"/>
      <c r="AG87" s="190"/>
      <c r="AV87" s="190"/>
      <c r="AY87" s="190"/>
      <c r="AZ87" s="190"/>
    </row>
    <row r="88" spans="1:52">
      <c r="A88" s="190"/>
      <c r="I88" s="190"/>
      <c r="S88" s="190"/>
      <c r="Z88" s="190"/>
      <c r="AG88" s="190"/>
      <c r="AV88" s="190"/>
      <c r="AY88" s="190"/>
      <c r="AZ88" s="190"/>
    </row>
    <row r="89" spans="1:52">
      <c r="I89" s="190"/>
      <c r="S89" s="190"/>
      <c r="Z89" s="190"/>
      <c r="AG89" s="190"/>
      <c r="AV89" s="190"/>
      <c r="AY89" s="190"/>
      <c r="AZ89" s="190"/>
    </row>
    <row r="90" spans="1:52">
      <c r="I90" s="190"/>
      <c r="S90" s="190"/>
      <c r="Z90" s="190"/>
      <c r="AG90" s="190"/>
      <c r="AV90" s="190"/>
      <c r="AY90" s="190"/>
      <c r="AZ90" s="190"/>
    </row>
    <row r="91" spans="1:52">
      <c r="I91" s="190"/>
      <c r="S91" s="190"/>
      <c r="Z91" s="190"/>
      <c r="AG91" s="190"/>
      <c r="AV91" s="190"/>
      <c r="AY91" s="190"/>
      <c r="AZ91" s="190"/>
    </row>
    <row r="92" spans="1:52">
      <c r="I92" s="190"/>
      <c r="S92" s="190"/>
      <c r="Z92" s="190"/>
      <c r="AG92" s="190"/>
      <c r="AV92" s="190"/>
      <c r="AY92" s="190"/>
      <c r="AZ92" s="190"/>
    </row>
    <row r="93" spans="1:52">
      <c r="I93" s="190"/>
      <c r="S93" s="190"/>
      <c r="Z93" s="190"/>
      <c r="AG93" s="190"/>
      <c r="AV93" s="190"/>
      <c r="AY93" s="190"/>
      <c r="AZ93" s="190"/>
    </row>
    <row r="94" spans="1:52">
      <c r="I94" s="190"/>
      <c r="S94" s="190"/>
      <c r="Z94" s="190"/>
      <c r="AG94" s="190"/>
      <c r="AV94" s="190"/>
      <c r="AY94" s="190"/>
      <c r="AZ94" s="190"/>
    </row>
    <row r="95" spans="1:52">
      <c r="I95" s="190"/>
      <c r="S95" s="190"/>
      <c r="Z95" s="190"/>
      <c r="AG95" s="190"/>
      <c r="AV95" s="190"/>
      <c r="AY95" s="190"/>
      <c r="AZ95" s="190"/>
    </row>
    <row r="96" spans="1:52">
      <c r="I96" s="190"/>
      <c r="S96" s="190"/>
      <c r="Z96" s="190"/>
      <c r="AG96" s="190"/>
      <c r="AV96" s="190"/>
      <c r="AY96" s="190"/>
      <c r="AZ96" s="190"/>
    </row>
    <row r="97" spans="9:52">
      <c r="I97" s="190"/>
      <c r="S97" s="190"/>
      <c r="Z97" s="190"/>
      <c r="AG97" s="190"/>
      <c r="AV97" s="190"/>
      <c r="AY97" s="190"/>
      <c r="AZ97" s="190"/>
    </row>
    <row r="98" spans="9:52">
      <c r="I98" s="190"/>
      <c r="S98" s="190"/>
      <c r="Z98" s="190"/>
      <c r="AG98" s="190"/>
      <c r="AV98" s="190"/>
      <c r="AY98" s="190"/>
      <c r="AZ98" s="190"/>
    </row>
    <row r="99" spans="9:52">
      <c r="I99" s="190"/>
      <c r="S99" s="190"/>
      <c r="Z99" s="190"/>
      <c r="AG99" s="190"/>
      <c r="AV99" s="190"/>
      <c r="AY99" s="190"/>
      <c r="AZ99" s="190"/>
    </row>
    <row r="100" spans="9:52">
      <c r="I100" s="190"/>
      <c r="S100" s="190"/>
      <c r="Z100" s="190"/>
      <c r="AG100" s="190"/>
      <c r="AV100" s="190"/>
      <c r="AY100" s="190"/>
      <c r="AZ100" s="190"/>
    </row>
    <row r="101" spans="9:52">
      <c r="I101" s="190"/>
      <c r="S101" s="190"/>
      <c r="Z101" s="190"/>
      <c r="AG101" s="190"/>
      <c r="AV101" s="190"/>
      <c r="AY101" s="190"/>
      <c r="AZ101" s="190"/>
    </row>
    <row r="102" spans="9:52">
      <c r="I102" s="190"/>
      <c r="S102" s="190"/>
      <c r="Z102" s="190"/>
      <c r="AG102" s="190"/>
      <c r="AV102" s="190"/>
      <c r="AY102" s="190"/>
      <c r="AZ102" s="190"/>
    </row>
    <row r="103" spans="9:52">
      <c r="I103" s="190"/>
      <c r="S103" s="190"/>
      <c r="Z103" s="190"/>
      <c r="AG103" s="190"/>
      <c r="AV103" s="190"/>
      <c r="AY103" s="190"/>
      <c r="AZ103" s="190"/>
    </row>
    <row r="104" spans="9:52">
      <c r="I104" s="190"/>
      <c r="S104" s="190"/>
      <c r="Z104" s="190"/>
      <c r="AG104" s="190"/>
      <c r="AV104" s="190"/>
      <c r="AY104" s="190"/>
      <c r="AZ104" s="190"/>
    </row>
    <row r="105" spans="9:52">
      <c r="I105" s="190"/>
      <c r="S105" s="190"/>
      <c r="Z105" s="190"/>
      <c r="AG105" s="190"/>
      <c r="AV105" s="190"/>
      <c r="AY105" s="190"/>
      <c r="AZ105" s="190"/>
    </row>
    <row r="106" spans="9:52">
      <c r="I106" s="190"/>
      <c r="S106" s="190"/>
      <c r="Z106" s="190"/>
      <c r="AG106" s="190"/>
      <c r="AV106" s="190"/>
      <c r="AY106" s="190"/>
      <c r="AZ106" s="190"/>
    </row>
    <row r="107" spans="9:52">
      <c r="I107" s="190"/>
      <c r="S107" s="190"/>
      <c r="Z107" s="190"/>
      <c r="AG107" s="190"/>
      <c r="AV107" s="190"/>
      <c r="AY107" s="190"/>
      <c r="AZ107" s="190"/>
    </row>
    <row r="108" spans="9:52">
      <c r="I108" s="190"/>
      <c r="S108" s="190"/>
      <c r="Z108" s="190"/>
      <c r="AG108" s="190"/>
      <c r="AV108" s="190"/>
      <c r="AY108" s="190"/>
      <c r="AZ108" s="190"/>
    </row>
    <row r="109" spans="9:52">
      <c r="I109" s="190"/>
      <c r="S109" s="190"/>
      <c r="Z109" s="190"/>
      <c r="AG109" s="190"/>
      <c r="AV109" s="190"/>
      <c r="AY109" s="190"/>
      <c r="AZ109" s="190"/>
    </row>
    <row r="110" spans="9:52">
      <c r="I110" s="190"/>
      <c r="S110" s="190"/>
      <c r="Z110" s="190"/>
      <c r="AG110" s="190"/>
      <c r="AV110" s="190"/>
      <c r="AY110" s="190"/>
      <c r="AZ110" s="190"/>
    </row>
    <row r="111" spans="9:52">
      <c r="I111" s="190"/>
      <c r="S111" s="190"/>
      <c r="Z111" s="190"/>
      <c r="AG111" s="190"/>
      <c r="AV111" s="190"/>
      <c r="AY111" s="190"/>
      <c r="AZ111" s="190"/>
    </row>
    <row r="112" spans="9:52">
      <c r="I112" s="190"/>
      <c r="S112" s="190"/>
      <c r="Z112" s="190"/>
      <c r="AG112" s="190"/>
      <c r="AV112" s="190"/>
      <c r="AY112" s="190"/>
      <c r="AZ112" s="190"/>
    </row>
    <row r="113" spans="9:52">
      <c r="I113" s="190"/>
      <c r="S113" s="190"/>
      <c r="Z113" s="190"/>
      <c r="AG113" s="190"/>
      <c r="AV113" s="190"/>
      <c r="AY113" s="190"/>
      <c r="AZ113" s="190"/>
    </row>
    <row r="114" spans="9:52">
      <c r="I114" s="190"/>
      <c r="S114" s="190"/>
      <c r="Z114" s="190"/>
      <c r="AG114" s="190"/>
      <c r="AV114" s="190"/>
      <c r="AY114" s="190"/>
      <c r="AZ114" s="190"/>
    </row>
    <row r="115" spans="9:52">
      <c r="I115" s="190"/>
      <c r="S115" s="190"/>
      <c r="Z115" s="190"/>
      <c r="AG115" s="190"/>
      <c r="AV115" s="190"/>
      <c r="AY115" s="190"/>
      <c r="AZ115" s="190"/>
    </row>
    <row r="116" spans="9:52">
      <c r="I116" s="190"/>
      <c r="S116" s="190"/>
      <c r="Z116" s="190"/>
      <c r="AG116" s="190"/>
      <c r="AV116" s="190"/>
      <c r="AY116" s="190"/>
      <c r="AZ116" s="190"/>
    </row>
    <row r="117" spans="9:52">
      <c r="I117" s="190"/>
      <c r="S117" s="190"/>
      <c r="Z117" s="190"/>
      <c r="AG117" s="190"/>
      <c r="AV117" s="190"/>
      <c r="AY117" s="190"/>
      <c r="AZ117" s="190"/>
    </row>
    <row r="118" spans="9:52">
      <c r="I118" s="190"/>
      <c r="S118" s="190"/>
      <c r="Z118" s="190"/>
      <c r="AG118" s="190"/>
      <c r="AV118" s="190"/>
      <c r="AY118" s="190"/>
      <c r="AZ118" s="190"/>
    </row>
    <row r="119" spans="9:52">
      <c r="I119" s="190"/>
      <c r="S119" s="190"/>
      <c r="Z119" s="190"/>
      <c r="AG119" s="190"/>
      <c r="AV119" s="190"/>
      <c r="AY119" s="190"/>
      <c r="AZ119" s="190"/>
    </row>
    <row r="120" spans="9:52">
      <c r="I120" s="190"/>
      <c r="S120" s="190"/>
      <c r="Z120" s="190"/>
      <c r="AG120" s="190"/>
      <c r="AV120" s="190"/>
      <c r="AY120" s="190"/>
      <c r="AZ120" s="190"/>
    </row>
    <row r="121" spans="9:52">
      <c r="I121" s="190"/>
      <c r="S121" s="190"/>
      <c r="Z121" s="190"/>
      <c r="AG121" s="190"/>
      <c r="AV121" s="190"/>
      <c r="AY121" s="190"/>
      <c r="AZ121" s="190"/>
    </row>
    <row r="122" spans="9:52">
      <c r="I122" s="190"/>
      <c r="S122" s="190"/>
      <c r="Z122" s="190"/>
      <c r="AG122" s="190"/>
      <c r="AV122" s="190"/>
      <c r="AY122" s="190"/>
      <c r="AZ122" s="190"/>
    </row>
    <row r="123" spans="9:52">
      <c r="I123" s="190"/>
      <c r="S123" s="190"/>
      <c r="Z123" s="190"/>
      <c r="AG123" s="190"/>
      <c r="AV123" s="190"/>
      <c r="AY123" s="190"/>
      <c r="AZ123" s="190"/>
    </row>
    <row r="124" spans="9:52">
      <c r="I124" s="190"/>
      <c r="S124" s="190"/>
      <c r="Z124" s="190"/>
      <c r="AG124" s="190"/>
      <c r="AV124" s="190"/>
      <c r="AY124" s="190"/>
      <c r="AZ124" s="190"/>
    </row>
    <row r="125" spans="9:52">
      <c r="I125" s="190"/>
      <c r="S125" s="190"/>
      <c r="Z125" s="190"/>
      <c r="AG125" s="190"/>
      <c r="AV125" s="190"/>
      <c r="AY125" s="190"/>
      <c r="AZ125" s="190"/>
    </row>
    <row r="126" spans="9:52">
      <c r="I126" s="190"/>
      <c r="S126" s="190"/>
      <c r="Z126" s="190"/>
      <c r="AV126" s="190"/>
      <c r="AY126" s="190"/>
      <c r="AZ126" s="190"/>
    </row>
    <row r="127" spans="9:52">
      <c r="I127" s="190"/>
      <c r="S127" s="190"/>
      <c r="Z127" s="190"/>
      <c r="AV127" s="190"/>
      <c r="AY127" s="190"/>
      <c r="AZ127" s="190"/>
    </row>
    <row r="128" spans="9:52">
      <c r="I128" s="190"/>
      <c r="S128" s="190"/>
      <c r="Z128" s="190"/>
      <c r="AV128" s="190"/>
      <c r="AY128" s="190"/>
      <c r="AZ128" s="190"/>
    </row>
    <row r="129" spans="9:52">
      <c r="I129" s="190"/>
      <c r="S129" s="190"/>
      <c r="Z129" s="190"/>
      <c r="AV129" s="190"/>
      <c r="AY129" s="190"/>
      <c r="AZ129" s="190"/>
    </row>
    <row r="130" spans="9:52">
      <c r="I130" s="190"/>
      <c r="S130" s="190"/>
      <c r="Z130" s="190"/>
      <c r="AV130" s="190"/>
      <c r="AY130" s="190"/>
      <c r="AZ130" s="190"/>
    </row>
    <row r="131" spans="9:52">
      <c r="I131" s="190"/>
      <c r="S131" s="190"/>
      <c r="Z131" s="190"/>
      <c r="AV131" s="190"/>
      <c r="AY131" s="190"/>
      <c r="AZ131" s="190"/>
    </row>
    <row r="132" spans="9:52">
      <c r="I132" s="190"/>
      <c r="S132" s="190"/>
      <c r="Z132" s="190"/>
      <c r="AV132" s="190"/>
      <c r="AY132" s="190"/>
      <c r="AZ132" s="190"/>
    </row>
    <row r="133" spans="9:52">
      <c r="I133" s="190"/>
      <c r="S133" s="190"/>
      <c r="Z133" s="190"/>
      <c r="AV133" s="190"/>
      <c r="AY133" s="190"/>
      <c r="AZ133" s="190"/>
    </row>
    <row r="134" spans="9:52">
      <c r="I134" s="190"/>
      <c r="S134" s="190"/>
      <c r="Z134" s="190"/>
      <c r="AV134" s="190"/>
      <c r="AY134" s="190"/>
      <c r="AZ134" s="190"/>
    </row>
    <row r="135" spans="9:52">
      <c r="I135" s="190"/>
      <c r="S135" s="190"/>
      <c r="Z135" s="190"/>
      <c r="AV135" s="190"/>
      <c r="AY135" s="190"/>
      <c r="AZ135" s="190"/>
    </row>
    <row r="136" spans="9:52">
      <c r="I136" s="190"/>
      <c r="S136" s="190"/>
      <c r="Z136" s="190"/>
      <c r="AV136" s="190"/>
      <c r="AY136" s="190"/>
      <c r="AZ136" s="190"/>
    </row>
    <row r="137" spans="9:52">
      <c r="I137" s="190"/>
      <c r="S137" s="190"/>
      <c r="Z137" s="190"/>
      <c r="AV137" s="190"/>
      <c r="AY137" s="190"/>
      <c r="AZ137" s="190"/>
    </row>
    <row r="138" spans="9:52">
      <c r="I138" s="190"/>
      <c r="S138" s="190"/>
      <c r="Z138" s="190"/>
      <c r="AV138" s="190"/>
      <c r="AY138" s="190"/>
      <c r="AZ138" s="190"/>
    </row>
    <row r="139" spans="9:52">
      <c r="I139" s="190"/>
      <c r="S139" s="190"/>
      <c r="Z139" s="190"/>
      <c r="AV139" s="190"/>
      <c r="AY139" s="190"/>
      <c r="AZ139" s="190"/>
    </row>
    <row r="140" spans="9:52">
      <c r="I140" s="190"/>
      <c r="S140" s="190"/>
      <c r="Z140" s="190"/>
      <c r="AV140" s="190"/>
      <c r="AY140" s="190"/>
      <c r="AZ140" s="190"/>
    </row>
    <row r="141" spans="9:52">
      <c r="I141" s="190"/>
      <c r="S141" s="190"/>
      <c r="Z141" s="190"/>
      <c r="AV141" s="190"/>
      <c r="AY141" s="190"/>
      <c r="AZ141" s="190"/>
    </row>
    <row r="142" spans="9:52">
      <c r="I142" s="190"/>
      <c r="S142" s="190"/>
      <c r="Z142" s="190"/>
      <c r="AV142" s="190"/>
      <c r="AY142" s="190"/>
      <c r="AZ142" s="190"/>
    </row>
    <row r="143" spans="9:52">
      <c r="I143" s="190"/>
      <c r="S143" s="190"/>
      <c r="Z143" s="190"/>
      <c r="AV143" s="190"/>
      <c r="AY143" s="190"/>
      <c r="AZ143" s="190"/>
    </row>
    <row r="144" spans="9:52">
      <c r="I144" s="190"/>
      <c r="S144" s="190"/>
      <c r="Z144" s="190"/>
      <c r="AV144" s="190"/>
      <c r="AY144" s="190"/>
      <c r="AZ144" s="190"/>
    </row>
    <row r="145" spans="9:52">
      <c r="I145" s="190"/>
      <c r="S145" s="190"/>
      <c r="Z145" s="190"/>
      <c r="AV145" s="190"/>
      <c r="AY145" s="190"/>
      <c r="AZ145" s="190"/>
    </row>
    <row r="146" spans="9:52">
      <c r="I146" s="190"/>
      <c r="S146" s="190"/>
      <c r="Z146" s="190"/>
      <c r="AV146" s="190"/>
      <c r="AY146" s="190"/>
      <c r="AZ146" s="190"/>
    </row>
    <row r="147" spans="9:52">
      <c r="I147" s="190"/>
      <c r="S147" s="190"/>
      <c r="Z147" s="190"/>
      <c r="AV147" s="190"/>
      <c r="AZ147" s="190"/>
    </row>
    <row r="148" spans="9:52">
      <c r="I148" s="190"/>
      <c r="S148" s="190"/>
      <c r="Z148" s="190"/>
      <c r="AV148" s="190"/>
      <c r="AZ148" s="190"/>
    </row>
    <row r="149" spans="9:52">
      <c r="I149" s="190"/>
      <c r="S149" s="190"/>
      <c r="Z149" s="190"/>
      <c r="AV149" s="190"/>
      <c r="AZ149" s="190"/>
    </row>
    <row r="150" spans="9:52">
      <c r="I150" s="190"/>
      <c r="S150" s="190"/>
      <c r="Z150" s="190"/>
      <c r="AV150" s="190"/>
    </row>
    <row r="151" spans="9:52">
      <c r="I151" s="190"/>
      <c r="S151" s="190"/>
      <c r="Z151" s="190"/>
      <c r="AV151" s="190"/>
    </row>
    <row r="152" spans="9:52">
      <c r="I152" s="190"/>
      <c r="S152" s="190"/>
      <c r="Z152" s="190"/>
      <c r="AV152" s="190"/>
    </row>
    <row r="153" spans="9:52">
      <c r="I153" s="190"/>
      <c r="S153" s="190"/>
      <c r="Z153" s="190"/>
      <c r="AV153" s="190"/>
    </row>
    <row r="154" spans="9:52">
      <c r="I154" s="190"/>
      <c r="S154" s="190"/>
      <c r="Z154" s="190"/>
      <c r="AV154" s="190"/>
    </row>
    <row r="155" spans="9:52">
      <c r="I155" s="190"/>
      <c r="S155" s="190"/>
      <c r="Z155" s="190"/>
      <c r="AV155" s="190"/>
    </row>
    <row r="156" spans="9:52">
      <c r="I156" s="190"/>
      <c r="S156" s="190"/>
      <c r="Z156" s="190"/>
      <c r="AV156" s="190"/>
    </row>
    <row r="157" spans="9:52">
      <c r="I157" s="190"/>
      <c r="S157" s="190"/>
      <c r="Z157" s="190"/>
      <c r="AV157" s="190"/>
    </row>
    <row r="158" spans="9:52">
      <c r="I158" s="190"/>
      <c r="S158" s="190"/>
      <c r="Z158" s="190"/>
      <c r="AV158" s="190"/>
    </row>
    <row r="159" spans="9:52">
      <c r="I159" s="190"/>
      <c r="S159" s="190"/>
      <c r="Z159" s="190"/>
      <c r="AV159" s="190"/>
    </row>
    <row r="160" spans="9:52">
      <c r="I160" s="190"/>
      <c r="S160" s="190"/>
      <c r="Z160" s="190"/>
      <c r="AV160" s="190"/>
    </row>
    <row r="161" spans="9:48">
      <c r="I161" s="190"/>
      <c r="S161" s="190"/>
      <c r="Z161" s="190"/>
      <c r="AV161" s="190"/>
    </row>
    <row r="162" spans="9:48">
      <c r="I162" s="190"/>
      <c r="S162" s="190"/>
      <c r="Z162" s="190"/>
      <c r="AV162" s="190"/>
    </row>
    <row r="163" spans="9:48">
      <c r="I163" s="190"/>
      <c r="S163" s="190"/>
      <c r="Z163" s="190"/>
      <c r="AV163" s="190"/>
    </row>
    <row r="164" spans="9:48">
      <c r="I164" s="190"/>
      <c r="S164" s="190"/>
      <c r="Z164" s="190"/>
      <c r="AV164" s="190"/>
    </row>
    <row r="165" spans="9:48">
      <c r="I165" s="190"/>
      <c r="S165" s="190"/>
      <c r="Z165" s="190"/>
      <c r="AV165" s="190"/>
    </row>
    <row r="166" spans="9:48">
      <c r="I166" s="190"/>
      <c r="S166" s="190"/>
      <c r="Z166" s="190"/>
      <c r="AV166" s="190"/>
    </row>
    <row r="167" spans="9:48">
      <c r="I167" s="190"/>
      <c r="S167" s="190"/>
      <c r="Z167" s="190"/>
      <c r="AV167" s="190"/>
    </row>
    <row r="168" spans="9:48">
      <c r="I168" s="190"/>
      <c r="S168" s="190"/>
      <c r="Z168" s="190"/>
      <c r="AV168" s="190"/>
    </row>
    <row r="169" spans="9:48">
      <c r="I169" s="190"/>
      <c r="S169" s="190"/>
      <c r="Z169" s="190"/>
      <c r="AV169" s="190"/>
    </row>
    <row r="170" spans="9:48">
      <c r="I170" s="190"/>
      <c r="S170" s="190"/>
      <c r="Z170" s="190"/>
      <c r="AV170" s="190"/>
    </row>
    <row r="171" spans="9:48">
      <c r="I171" s="190"/>
      <c r="S171" s="190"/>
      <c r="Z171" s="190"/>
      <c r="AV171" s="190"/>
    </row>
    <row r="172" spans="9:48">
      <c r="I172" s="190"/>
      <c r="S172" s="190"/>
      <c r="Z172" s="190"/>
      <c r="AV172" s="190"/>
    </row>
    <row r="173" spans="9:48">
      <c r="I173" s="190"/>
      <c r="S173" s="190"/>
      <c r="Z173" s="190"/>
    </row>
    <row r="174" spans="9:48">
      <c r="I174" s="190"/>
      <c r="S174" s="190"/>
      <c r="Z174" s="190"/>
    </row>
    <row r="175" spans="9:48">
      <c r="I175" s="190"/>
      <c r="S175" s="190"/>
      <c r="Z175" s="190"/>
    </row>
    <row r="176" spans="9:48">
      <c r="I176" s="190"/>
      <c r="S176" s="190"/>
      <c r="Z176" s="190"/>
    </row>
    <row r="177" spans="9:26">
      <c r="I177" s="190"/>
      <c r="S177" s="190"/>
      <c r="Z177" s="190"/>
    </row>
    <row r="178" spans="9:26">
      <c r="I178" s="190"/>
      <c r="S178" s="190"/>
      <c r="Z178" s="190"/>
    </row>
    <row r="179" spans="9:26">
      <c r="I179" s="190"/>
      <c r="S179" s="190"/>
      <c r="Z179" s="190"/>
    </row>
    <row r="180" spans="9:26">
      <c r="I180" s="190"/>
      <c r="S180" s="190"/>
      <c r="Z180" s="190"/>
    </row>
    <row r="181" spans="9:26">
      <c r="I181" s="190"/>
      <c r="S181" s="190"/>
      <c r="Z181" s="190"/>
    </row>
    <row r="182" spans="9:26">
      <c r="I182" s="190"/>
      <c r="S182" s="190"/>
      <c r="Z182" s="190"/>
    </row>
    <row r="183" spans="9:26">
      <c r="I183" s="190"/>
      <c r="S183" s="190"/>
      <c r="Z183" s="190"/>
    </row>
    <row r="184" spans="9:26">
      <c r="I184" s="190"/>
      <c r="S184" s="190"/>
      <c r="Z184" s="190"/>
    </row>
    <row r="185" spans="9:26">
      <c r="I185" s="190"/>
      <c r="S185" s="190"/>
      <c r="Z185" s="190"/>
    </row>
    <row r="186" spans="9:26">
      <c r="I186" s="190"/>
      <c r="S186" s="190"/>
      <c r="Z186" s="190"/>
    </row>
    <row r="187" spans="9:26">
      <c r="I187" s="190"/>
      <c r="S187" s="190"/>
      <c r="Z187" s="190"/>
    </row>
    <row r="188" spans="9:26">
      <c r="I188" s="190"/>
      <c r="S188" s="190"/>
      <c r="Z188" s="190"/>
    </row>
    <row r="189" spans="9:26">
      <c r="I189" s="190"/>
      <c r="S189" s="190"/>
      <c r="Z189" s="190"/>
    </row>
    <row r="190" spans="9:26">
      <c r="I190" s="190"/>
      <c r="S190" s="190"/>
      <c r="Z190" s="190"/>
    </row>
    <row r="191" spans="9:26">
      <c r="I191" s="190"/>
      <c r="S191" s="190"/>
      <c r="Z191" s="190"/>
    </row>
    <row r="192" spans="9:26">
      <c r="I192" s="190"/>
      <c r="S192" s="190"/>
      <c r="Z192" s="190"/>
    </row>
    <row r="193" spans="9:26">
      <c r="I193" s="190"/>
      <c r="S193" s="190"/>
      <c r="Z193" s="190"/>
    </row>
    <row r="194" spans="9:26">
      <c r="I194" s="190"/>
      <c r="S194" s="190"/>
      <c r="Z194" s="190"/>
    </row>
    <row r="195" spans="9:26">
      <c r="I195" s="190"/>
      <c r="S195" s="190"/>
      <c r="Z195" s="190"/>
    </row>
    <row r="196" spans="9:26">
      <c r="I196" s="190"/>
      <c r="S196" s="190"/>
      <c r="Z196" s="190"/>
    </row>
    <row r="197" spans="9:26">
      <c r="I197" s="190"/>
      <c r="S197" s="190"/>
      <c r="Z197" s="190"/>
    </row>
    <row r="198" spans="9:26">
      <c r="I198" s="190"/>
      <c r="S198" s="190"/>
      <c r="Z198" s="190"/>
    </row>
    <row r="199" spans="9:26">
      <c r="I199" s="190"/>
      <c r="S199" s="190"/>
      <c r="Z199" s="190"/>
    </row>
    <row r="200" spans="9:26">
      <c r="I200" s="190"/>
      <c r="S200" s="190"/>
      <c r="Z200" s="190"/>
    </row>
    <row r="201" spans="9:26">
      <c r="I201" s="190"/>
      <c r="S201" s="190"/>
      <c r="Z201" s="190"/>
    </row>
    <row r="202" spans="9:26">
      <c r="I202" s="190"/>
      <c r="S202" s="190"/>
      <c r="Z202" s="190"/>
    </row>
    <row r="203" spans="9:26">
      <c r="I203" s="190"/>
      <c r="S203" s="190"/>
      <c r="Z203" s="190"/>
    </row>
    <row r="204" spans="9:26">
      <c r="I204" s="190"/>
      <c r="S204" s="190"/>
      <c r="Z204" s="190"/>
    </row>
    <row r="205" spans="9:26">
      <c r="I205" s="190"/>
      <c r="S205" s="247"/>
      <c r="Z205" s="190"/>
    </row>
    <row r="206" spans="9:26">
      <c r="I206" s="190"/>
      <c r="S206" s="247"/>
      <c r="Z206" s="190"/>
    </row>
    <row r="207" spans="9:26">
      <c r="I207" s="190"/>
      <c r="S207" s="247"/>
      <c r="Z207" s="190"/>
    </row>
    <row r="208" spans="9:26">
      <c r="I208" s="190"/>
      <c r="S208" s="247"/>
      <c r="Z208" s="190"/>
    </row>
    <row r="209" spans="9:26">
      <c r="I209" s="190"/>
      <c r="S209" s="247"/>
      <c r="Z209" s="190"/>
    </row>
    <row r="210" spans="9:26">
      <c r="I210" s="190"/>
      <c r="S210" s="247"/>
      <c r="Z210" s="190"/>
    </row>
    <row r="211" spans="9:26">
      <c r="I211" s="190"/>
      <c r="S211" s="247"/>
      <c r="Z211" s="190"/>
    </row>
    <row r="212" spans="9:26">
      <c r="I212" s="190"/>
      <c r="S212" s="247"/>
      <c r="Z212" s="190"/>
    </row>
    <row r="213" spans="9:26">
      <c r="I213" s="190"/>
      <c r="S213" s="247"/>
      <c r="Z213" s="190"/>
    </row>
    <row r="214" spans="9:26">
      <c r="I214" s="190"/>
      <c r="S214" s="247"/>
      <c r="Z214" s="190"/>
    </row>
    <row r="215" spans="9:26">
      <c r="I215" s="190"/>
      <c r="S215" s="247"/>
      <c r="Z215" s="190"/>
    </row>
    <row r="216" spans="9:26">
      <c r="I216" s="190"/>
      <c r="S216" s="247"/>
      <c r="Z216" s="190"/>
    </row>
    <row r="217" spans="9:26">
      <c r="I217" s="190"/>
      <c r="S217" s="247"/>
      <c r="Z217" s="190"/>
    </row>
    <row r="218" spans="9:26">
      <c r="I218" s="190"/>
      <c r="S218" s="247"/>
      <c r="Z218" s="190"/>
    </row>
    <row r="219" spans="9:26">
      <c r="I219" s="190"/>
      <c r="S219" s="247"/>
      <c r="Z219" s="190"/>
    </row>
    <row r="220" spans="9:26">
      <c r="I220" s="190"/>
      <c r="S220" s="247"/>
      <c r="Z220" s="190"/>
    </row>
    <row r="221" spans="9:26">
      <c r="I221" s="190"/>
      <c r="S221" s="247"/>
      <c r="Z221" s="190"/>
    </row>
    <row r="222" spans="9:26">
      <c r="I222" s="190"/>
      <c r="S222" s="247"/>
      <c r="Z222" s="190"/>
    </row>
    <row r="223" spans="9:26">
      <c r="I223" s="190"/>
      <c r="S223" s="247"/>
      <c r="Z223" s="190"/>
    </row>
    <row r="224" spans="9:26">
      <c r="I224" s="190"/>
      <c r="S224" s="247"/>
      <c r="Z224" s="190"/>
    </row>
    <row r="225" spans="9:26">
      <c r="I225" s="190"/>
      <c r="S225" s="247"/>
      <c r="Z225" s="190"/>
    </row>
    <row r="226" spans="9:26">
      <c r="I226" s="190"/>
      <c r="S226" s="247"/>
      <c r="Z226" s="190"/>
    </row>
    <row r="227" spans="9:26">
      <c r="I227" s="190"/>
      <c r="S227" s="247"/>
      <c r="Z227" s="190"/>
    </row>
    <row r="228" spans="9:26">
      <c r="I228" s="190"/>
      <c r="S228" s="247"/>
      <c r="Z228" s="190"/>
    </row>
    <row r="229" spans="9:26">
      <c r="I229" s="190"/>
      <c r="S229" s="247"/>
      <c r="Z229" s="190"/>
    </row>
    <row r="230" spans="9:26">
      <c r="I230" s="190"/>
      <c r="S230" s="247"/>
      <c r="Z230" s="190"/>
    </row>
    <row r="231" spans="9:26">
      <c r="I231" s="190"/>
      <c r="S231" s="247"/>
      <c r="Z231" s="190"/>
    </row>
    <row r="232" spans="9:26">
      <c r="I232" s="190"/>
      <c r="S232" s="247"/>
      <c r="Z232" s="190"/>
    </row>
    <row r="233" spans="9:26">
      <c r="I233" s="190"/>
      <c r="S233" s="247"/>
      <c r="Z233" s="190"/>
    </row>
    <row r="234" spans="9:26">
      <c r="I234" s="190"/>
      <c r="S234" s="247"/>
      <c r="Z234" s="190"/>
    </row>
    <row r="235" spans="9:26">
      <c r="I235" s="190"/>
      <c r="S235" s="247"/>
      <c r="Z235" s="190"/>
    </row>
    <row r="236" spans="9:26">
      <c r="I236" s="190"/>
      <c r="S236" s="247"/>
      <c r="Z236" s="190"/>
    </row>
    <row r="237" spans="9:26">
      <c r="I237" s="190"/>
      <c r="S237" s="247"/>
      <c r="Z237" s="190"/>
    </row>
    <row r="238" spans="9:26">
      <c r="I238" s="190"/>
      <c r="S238" s="247"/>
      <c r="Z238" s="190"/>
    </row>
    <row r="239" spans="9:26">
      <c r="I239" s="190"/>
      <c r="S239" s="247"/>
      <c r="Z239" s="190"/>
    </row>
    <row r="240" spans="9:26">
      <c r="I240" s="190"/>
      <c r="S240" s="247"/>
      <c r="Z240" s="190"/>
    </row>
    <row r="241" spans="9:26">
      <c r="I241" s="190"/>
      <c r="S241" s="247"/>
      <c r="Z241" s="190"/>
    </row>
    <row r="242" spans="9:26">
      <c r="I242" s="190"/>
      <c r="S242" s="247"/>
      <c r="Z242" s="190"/>
    </row>
    <row r="243" spans="9:26">
      <c r="I243" s="190"/>
      <c r="S243" s="247"/>
      <c r="Z243" s="190"/>
    </row>
    <row r="244" spans="9:26">
      <c r="I244" s="190"/>
      <c r="S244" s="247"/>
      <c r="Z244" s="190"/>
    </row>
    <row r="245" spans="9:26">
      <c r="I245" s="190"/>
      <c r="S245" s="247"/>
      <c r="Z245" s="190"/>
    </row>
    <row r="246" spans="9:26">
      <c r="I246" s="190"/>
      <c r="S246" s="247"/>
      <c r="Z246" s="190"/>
    </row>
    <row r="247" spans="9:26">
      <c r="I247" s="190"/>
      <c r="S247" s="247"/>
      <c r="Z247" s="190"/>
    </row>
    <row r="248" spans="9:26">
      <c r="I248" s="190"/>
      <c r="S248" s="247"/>
    </row>
    <row r="249" spans="9:26">
      <c r="I249" s="190"/>
    </row>
    <row r="250" spans="9:26">
      <c r="I250" s="190"/>
    </row>
    <row r="251" spans="9:26">
      <c r="I251" s="190"/>
    </row>
    <row r="252" spans="9:26">
      <c r="I252" s="190"/>
    </row>
    <row r="253" spans="9:26">
      <c r="I253" s="190"/>
    </row>
    <row r="254" spans="9:26">
      <c r="I254" s="190"/>
    </row>
    <row r="255" spans="9:26">
      <c r="I255" s="190"/>
    </row>
    <row r="256" spans="9:26">
      <c r="I256" s="190"/>
    </row>
    <row r="257" spans="9:9">
      <c r="I257" s="190"/>
    </row>
    <row r="258" spans="9:9">
      <c r="I258" s="190"/>
    </row>
    <row r="259" spans="9:9">
      <c r="I259" s="190"/>
    </row>
    <row r="260" spans="9:9">
      <c r="I260" s="190"/>
    </row>
    <row r="261" spans="9:9">
      <c r="I261" s="190"/>
    </row>
    <row r="262" spans="9:9">
      <c r="I262" s="190"/>
    </row>
    <row r="263" spans="9:9">
      <c r="I263" s="190"/>
    </row>
    <row r="264" spans="9:9">
      <c r="I264" s="190"/>
    </row>
    <row r="265" spans="9:9">
      <c r="I265" s="190"/>
    </row>
    <row r="266" spans="9:9">
      <c r="I266" s="190"/>
    </row>
    <row r="267" spans="9:9">
      <c r="I267" s="190"/>
    </row>
    <row r="268" spans="9:9">
      <c r="I268" s="190"/>
    </row>
    <row r="269" spans="9:9">
      <c r="I269" s="190"/>
    </row>
    <row r="270" spans="9:9">
      <c r="I270" s="190"/>
    </row>
    <row r="271" spans="9:9">
      <c r="I271" s="190"/>
    </row>
    <row r="272" spans="9:9">
      <c r="I272" s="190"/>
    </row>
    <row r="273" spans="9:9">
      <c r="I273" s="190"/>
    </row>
    <row r="274" spans="9:9">
      <c r="I274" s="190"/>
    </row>
    <row r="275" spans="9:9">
      <c r="I275" s="190"/>
    </row>
    <row r="276" spans="9:9">
      <c r="I276" s="190"/>
    </row>
    <row r="277" spans="9:9">
      <c r="I277" s="190"/>
    </row>
    <row r="278" spans="9:9">
      <c r="I278" s="190"/>
    </row>
    <row r="279" spans="9:9">
      <c r="I279" s="190"/>
    </row>
    <row r="280" spans="9:9">
      <c r="I280" s="190"/>
    </row>
    <row r="281" spans="9:9">
      <c r="I281" s="190"/>
    </row>
    <row r="282" spans="9:9">
      <c r="I282" s="190"/>
    </row>
    <row r="283" spans="9:9">
      <c r="I283" s="190"/>
    </row>
    <row r="284" spans="9:9">
      <c r="I284" s="190"/>
    </row>
    <row r="285" spans="9:9">
      <c r="I285" s="190"/>
    </row>
    <row r="286" spans="9:9">
      <c r="I286" s="190"/>
    </row>
    <row r="287" spans="9:9">
      <c r="I287" s="190"/>
    </row>
    <row r="288" spans="9:9">
      <c r="I288" s="190"/>
    </row>
    <row r="289" spans="9:9">
      <c r="I289" s="190"/>
    </row>
    <row r="290" spans="9:9">
      <c r="I290" s="190"/>
    </row>
    <row r="291" spans="9:9">
      <c r="I291" s="190"/>
    </row>
    <row r="292" spans="9:9">
      <c r="I292" s="190"/>
    </row>
    <row r="293" spans="9:9">
      <c r="I293" s="190"/>
    </row>
    <row r="294" spans="9:9">
      <c r="I294" s="190"/>
    </row>
    <row r="295" spans="9:9">
      <c r="I295" s="190"/>
    </row>
    <row r="296" spans="9:9">
      <c r="I296" s="190"/>
    </row>
    <row r="297" spans="9:9">
      <c r="I297" s="190"/>
    </row>
    <row r="298" spans="9:9">
      <c r="I298" s="190"/>
    </row>
    <row r="299" spans="9:9">
      <c r="I299" s="190"/>
    </row>
    <row r="300" spans="9:9">
      <c r="I300" s="190"/>
    </row>
    <row r="301" spans="9:9">
      <c r="I301" s="190"/>
    </row>
    <row r="302" spans="9:9">
      <c r="I302" s="190"/>
    </row>
    <row r="303" spans="9:9">
      <c r="I303" s="190"/>
    </row>
    <row r="304" spans="9:9">
      <c r="I304" s="190"/>
    </row>
    <row r="305" spans="9:9">
      <c r="I305" s="190"/>
    </row>
    <row r="306" spans="9:9">
      <c r="I306" s="190"/>
    </row>
    <row r="307" spans="9:9">
      <c r="I307" s="190"/>
    </row>
    <row r="308" spans="9:9">
      <c r="I308" s="190"/>
    </row>
    <row r="309" spans="9:9">
      <c r="I309" s="190"/>
    </row>
    <row r="310" spans="9:9">
      <c r="I310" s="190"/>
    </row>
    <row r="311" spans="9:9">
      <c r="I311" s="190"/>
    </row>
    <row r="312" spans="9:9">
      <c r="I312" s="190"/>
    </row>
    <row r="313" spans="9:9">
      <c r="I313" s="190"/>
    </row>
    <row r="314" spans="9:9">
      <c r="I314" s="190"/>
    </row>
    <row r="315" spans="9:9">
      <c r="I315" s="190"/>
    </row>
    <row r="316" spans="9:9">
      <c r="I316" s="190"/>
    </row>
    <row r="317" spans="9:9">
      <c r="I317" s="190"/>
    </row>
    <row r="318" spans="9:9">
      <c r="I318" s="190"/>
    </row>
    <row r="319" spans="9:9">
      <c r="I319" s="190"/>
    </row>
    <row r="320" spans="9:9">
      <c r="I320" s="190"/>
    </row>
    <row r="321" spans="9:9">
      <c r="I321" s="190"/>
    </row>
    <row r="322" spans="9:9">
      <c r="I322" s="190"/>
    </row>
    <row r="323" spans="9:9">
      <c r="I323" s="190"/>
    </row>
    <row r="324" spans="9:9">
      <c r="I324" s="190"/>
    </row>
    <row r="325" spans="9:9">
      <c r="I325" s="190"/>
    </row>
    <row r="326" spans="9:9">
      <c r="I326" s="190"/>
    </row>
    <row r="327" spans="9:9">
      <c r="I327" s="190"/>
    </row>
    <row r="328" spans="9:9">
      <c r="I328" s="190"/>
    </row>
    <row r="329" spans="9:9">
      <c r="I329" s="190"/>
    </row>
    <row r="330" spans="9:9">
      <c r="I330" s="190"/>
    </row>
    <row r="331" spans="9:9">
      <c r="I331" s="190"/>
    </row>
    <row r="332" spans="9:9">
      <c r="I332" s="190"/>
    </row>
    <row r="333" spans="9:9">
      <c r="I333" s="190"/>
    </row>
  </sheetData>
  <autoFilter ref="A1:BV33" xr:uid="{4C5E14E2-D633-4162-BA00-744BCADC63A1}">
    <sortState xmlns:xlrd2="http://schemas.microsoft.com/office/spreadsheetml/2017/richdata2" ref="A2:BO33">
      <sortCondition ref="B1:B33"/>
    </sortState>
  </autoFilter>
  <conditionalFormatting sqref="AY3:AY28">
    <cfRule type="containsText" dxfId="0" priority="1" operator="containsText" text="auto">
      <formula>NOT(ISERROR(SEARCH("auto",AY3)))</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5CD41-2BB9-4325-B9F4-245C578B7AC9}">
  <dimension ref="A1:D28"/>
  <sheetViews>
    <sheetView workbookViewId="0">
      <selection activeCell="C2" sqref="C2:C28"/>
    </sheetView>
  </sheetViews>
  <sheetFormatPr defaultRowHeight="15"/>
  <sheetData>
    <row r="1" spans="1:4">
      <c r="A1" s="3" t="s">
        <v>76</v>
      </c>
      <c r="B1" s="3" t="s">
        <v>77</v>
      </c>
      <c r="C1" s="3" t="s">
        <v>78</v>
      </c>
      <c r="D1" s="3" t="s">
        <v>79</v>
      </c>
    </row>
    <row r="2" spans="1:4">
      <c r="A2">
        <v>5620000</v>
      </c>
      <c r="B2">
        <v>5620000</v>
      </c>
      <c r="C2">
        <v>1</v>
      </c>
      <c r="D2">
        <v>1</v>
      </c>
    </row>
    <row r="3" spans="1:4">
      <c r="A3">
        <v>5620001.0099999998</v>
      </c>
      <c r="B3">
        <v>5620001.0099999998</v>
      </c>
      <c r="C3">
        <v>1</v>
      </c>
      <c r="D3">
        <v>1</v>
      </c>
    </row>
    <row r="4" spans="1:4">
      <c r="A4">
        <v>5620001.0199999996</v>
      </c>
      <c r="B4">
        <v>5620001.0199999996</v>
      </c>
      <c r="C4">
        <v>1</v>
      </c>
      <c r="D4">
        <v>1</v>
      </c>
    </row>
    <row r="5" spans="1:4">
      <c r="A5">
        <v>5620002</v>
      </c>
      <c r="B5">
        <v>5620002</v>
      </c>
      <c r="C5">
        <v>1</v>
      </c>
      <c r="D5">
        <v>1</v>
      </c>
    </row>
    <row r="6" spans="1:4">
      <c r="A6">
        <v>5620003</v>
      </c>
      <c r="B6">
        <v>5620003</v>
      </c>
      <c r="C6">
        <v>1</v>
      </c>
      <c r="D6">
        <v>1</v>
      </c>
    </row>
    <row r="7" spans="1:4">
      <c r="A7">
        <v>5620004</v>
      </c>
      <c r="B7">
        <v>5620004</v>
      </c>
      <c r="C7">
        <v>1</v>
      </c>
      <c r="D7">
        <v>1</v>
      </c>
    </row>
    <row r="8" spans="1:4">
      <c r="A8">
        <v>5620005</v>
      </c>
      <c r="B8">
        <v>5620005</v>
      </c>
      <c r="C8">
        <v>1</v>
      </c>
      <c r="D8">
        <v>1</v>
      </c>
    </row>
    <row r="9" spans="1:4">
      <c r="A9">
        <v>5620006</v>
      </c>
      <c r="B9">
        <v>5620006</v>
      </c>
      <c r="C9">
        <v>1</v>
      </c>
      <c r="D9">
        <v>1</v>
      </c>
    </row>
    <row r="10" spans="1:4">
      <c r="A10">
        <v>5620007</v>
      </c>
      <c r="B10">
        <v>5620007</v>
      </c>
      <c r="C10">
        <v>1</v>
      </c>
      <c r="D10">
        <v>1</v>
      </c>
    </row>
    <row r="11" spans="1:4">
      <c r="A11">
        <v>5620008</v>
      </c>
      <c r="B11">
        <v>5620008</v>
      </c>
      <c r="C11">
        <v>1</v>
      </c>
      <c r="D11">
        <v>1</v>
      </c>
    </row>
    <row r="12" spans="1:4">
      <c r="A12">
        <v>5620009</v>
      </c>
      <c r="B12">
        <v>5620009</v>
      </c>
      <c r="C12">
        <v>1</v>
      </c>
      <c r="D12">
        <v>1</v>
      </c>
    </row>
    <row r="13" spans="1:4">
      <c r="A13">
        <v>5620010</v>
      </c>
      <c r="B13">
        <v>5620010</v>
      </c>
      <c r="C13">
        <v>1</v>
      </c>
      <c r="D13">
        <v>1</v>
      </c>
    </row>
    <row r="14" spans="1:4">
      <c r="A14">
        <v>5620011</v>
      </c>
      <c r="B14">
        <v>5620011</v>
      </c>
      <c r="C14">
        <v>1</v>
      </c>
      <c r="D14">
        <v>1</v>
      </c>
    </row>
    <row r="15" spans="1:4">
      <c r="A15">
        <v>5620012</v>
      </c>
      <c r="B15">
        <v>5620012</v>
      </c>
      <c r="C15">
        <v>1</v>
      </c>
      <c r="D15">
        <v>1</v>
      </c>
    </row>
    <row r="16" spans="1:4">
      <c r="A16">
        <v>5620013</v>
      </c>
      <c r="B16">
        <v>5620013</v>
      </c>
      <c r="C16">
        <v>1</v>
      </c>
      <c r="D16">
        <v>1</v>
      </c>
    </row>
    <row r="17" spans="1:4">
      <c r="A17">
        <v>5620100</v>
      </c>
      <c r="B17">
        <v>5620100</v>
      </c>
      <c r="C17">
        <v>1</v>
      </c>
      <c r="D17">
        <v>1</v>
      </c>
    </row>
    <row r="18" spans="1:4">
      <c r="A18">
        <v>5620101.0099999998</v>
      </c>
      <c r="B18">
        <v>5620101.0099999998</v>
      </c>
      <c r="C18">
        <v>1</v>
      </c>
      <c r="D18">
        <v>1</v>
      </c>
    </row>
    <row r="19" spans="1:4">
      <c r="A19">
        <v>5620101.0199999996</v>
      </c>
      <c r="B19">
        <v>5620101.0199999996</v>
      </c>
      <c r="C19">
        <v>1</v>
      </c>
      <c r="D19">
        <v>1</v>
      </c>
    </row>
    <row r="20" spans="1:4">
      <c r="A20">
        <v>5620101.0300000003</v>
      </c>
      <c r="B20">
        <v>5620101.0300000003</v>
      </c>
      <c r="C20">
        <v>1</v>
      </c>
      <c r="D20">
        <v>1</v>
      </c>
    </row>
    <row r="21" spans="1:4">
      <c r="A21">
        <v>5620102.0099999998</v>
      </c>
      <c r="B21">
        <v>5620102.0099999998</v>
      </c>
      <c r="C21">
        <v>1</v>
      </c>
      <c r="D21">
        <v>1</v>
      </c>
    </row>
    <row r="22" spans="1:4">
      <c r="A22">
        <v>5620102.0199999996</v>
      </c>
      <c r="B22">
        <v>5620102.0199999996</v>
      </c>
      <c r="C22">
        <v>1</v>
      </c>
      <c r="D22">
        <v>1</v>
      </c>
    </row>
    <row r="23" spans="1:4">
      <c r="A23">
        <v>5620102.0300000003</v>
      </c>
      <c r="B23">
        <v>5620102.0300000003</v>
      </c>
      <c r="C23">
        <v>1</v>
      </c>
      <c r="D23">
        <v>1</v>
      </c>
    </row>
    <row r="24" spans="1:4">
      <c r="A24">
        <v>5620102.04</v>
      </c>
      <c r="B24">
        <v>5620102.04</v>
      </c>
      <c r="C24">
        <v>1</v>
      </c>
      <c r="D24">
        <v>1</v>
      </c>
    </row>
    <row r="25" spans="1:4">
      <c r="A25">
        <v>5620110.0099999998</v>
      </c>
      <c r="B25">
        <v>5620110.0099999998</v>
      </c>
      <c r="C25">
        <v>1</v>
      </c>
      <c r="D25">
        <v>1</v>
      </c>
    </row>
    <row r="26" spans="1:4">
      <c r="A26">
        <v>5620110.0199999996</v>
      </c>
      <c r="B26">
        <v>5620110.0199999996</v>
      </c>
      <c r="C26">
        <v>1</v>
      </c>
      <c r="D26">
        <v>1</v>
      </c>
    </row>
    <row r="27" spans="1:4">
      <c r="A27">
        <v>5620110.0300000003</v>
      </c>
      <c r="B27">
        <v>5620110.0300000003</v>
      </c>
      <c r="C27">
        <v>1</v>
      </c>
      <c r="D27">
        <v>1</v>
      </c>
    </row>
    <row r="28" spans="1:4">
      <c r="A28">
        <v>5620120</v>
      </c>
      <c r="B28">
        <v>5620120</v>
      </c>
      <c r="C28">
        <v>1</v>
      </c>
      <c r="D28">
        <v>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1CACD1-6E6A-4091-874A-112161C41214}">
  <dimension ref="A1:V23"/>
  <sheetViews>
    <sheetView workbookViewId="0">
      <selection activeCell="C21" sqref="C21"/>
    </sheetView>
  </sheetViews>
  <sheetFormatPr defaultRowHeight="15"/>
  <cols>
    <col min="1" max="1" width="38.5703125" customWidth="1"/>
    <col min="2" max="2" width="20.7109375" customWidth="1"/>
    <col min="3" max="3" width="22.85546875" customWidth="1"/>
    <col min="4" max="4" width="11.28515625" customWidth="1"/>
    <col min="6" max="6" width="9.85546875" customWidth="1"/>
  </cols>
  <sheetData>
    <row r="1" spans="1:22" ht="15.75" thickBot="1">
      <c r="A1" s="23" t="s">
        <v>140</v>
      </c>
      <c r="B1" s="24"/>
      <c r="C1" s="24"/>
      <c r="D1" s="24"/>
      <c r="E1" s="24"/>
      <c r="F1" s="24"/>
    </row>
    <row r="2" spans="1:22" ht="15.75">
      <c r="A2" s="25"/>
      <c r="B2" s="26" t="s">
        <v>81</v>
      </c>
      <c r="C2" s="276" t="s">
        <v>82</v>
      </c>
      <c r="D2" s="277"/>
      <c r="E2" s="278" t="s">
        <v>83</v>
      </c>
      <c r="F2" s="279"/>
    </row>
    <row r="3" spans="1:22" ht="45.75" thickBot="1">
      <c r="A3" s="27"/>
      <c r="B3" s="28" t="s">
        <v>84</v>
      </c>
      <c r="C3" s="29" t="s">
        <v>85</v>
      </c>
      <c r="D3" s="30" t="s">
        <v>86</v>
      </c>
      <c r="E3" s="29" t="s">
        <v>85</v>
      </c>
      <c r="F3" s="31" t="s">
        <v>86</v>
      </c>
    </row>
    <row r="4" spans="1:22">
      <c r="A4" s="32" t="s">
        <v>87</v>
      </c>
      <c r="B4" s="33"/>
      <c r="C4" s="34">
        <v>6.0999999999999999E-2</v>
      </c>
      <c r="D4" s="35">
        <v>6.8900000000000003E-2</v>
      </c>
      <c r="E4" s="36">
        <v>3.2000000000000001E-2</v>
      </c>
      <c r="F4" s="37">
        <v>0.16250000000000001</v>
      </c>
    </row>
    <row r="5" spans="1:22" ht="17.25">
      <c r="A5" s="38" t="s">
        <v>88</v>
      </c>
      <c r="B5" s="39" t="s">
        <v>89</v>
      </c>
      <c r="C5" s="40"/>
      <c r="D5" s="41"/>
      <c r="E5" s="42"/>
      <c r="F5" s="43"/>
    </row>
    <row r="6" spans="1:22" ht="15.75">
      <c r="A6" s="38" t="s">
        <v>90</v>
      </c>
      <c r="B6" s="44"/>
      <c r="C6" s="45">
        <f>C4*1.5</f>
        <v>9.1499999999999998E-2</v>
      </c>
      <c r="D6" s="46">
        <f>D4*1.5</f>
        <v>0.10335</v>
      </c>
      <c r="E6" s="47"/>
      <c r="F6" s="48"/>
    </row>
    <row r="7" spans="1:22" ht="16.5" thickBot="1">
      <c r="A7" s="49" t="s">
        <v>91</v>
      </c>
      <c r="B7" s="50"/>
      <c r="C7" s="51"/>
      <c r="D7" s="52"/>
      <c r="E7" s="53">
        <f>E4*1.5</f>
        <v>4.8000000000000001E-2</v>
      </c>
      <c r="F7" s="54">
        <f>F4*0.5</f>
        <v>8.1250000000000003E-2</v>
      </c>
      <c r="R7" s="212"/>
      <c r="S7" s="280"/>
      <c r="T7" s="280"/>
      <c r="U7" s="280"/>
      <c r="V7" s="280"/>
    </row>
    <row r="8" spans="1:22">
      <c r="R8" s="213"/>
      <c r="S8" s="213"/>
      <c r="T8" s="214"/>
      <c r="U8" s="213"/>
      <c r="V8" s="214"/>
    </row>
    <row r="9" spans="1:22">
      <c r="A9" s="55" t="s">
        <v>92</v>
      </c>
      <c r="Q9" s="55"/>
      <c r="R9" s="215"/>
      <c r="S9" s="216"/>
      <c r="T9" s="217"/>
      <c r="U9" s="216"/>
      <c r="V9" s="217"/>
    </row>
    <row r="10" spans="1:22">
      <c r="Q10" s="55"/>
      <c r="R10" s="215"/>
      <c r="S10" s="216"/>
      <c r="T10" s="217"/>
      <c r="U10" s="216"/>
      <c r="V10" s="217"/>
    </row>
    <row r="11" spans="1:22" ht="15.75">
      <c r="A11" s="1" t="s">
        <v>93</v>
      </c>
      <c r="Q11" s="55"/>
      <c r="R11" s="215"/>
      <c r="S11" s="218"/>
      <c r="T11" s="218"/>
      <c r="U11" s="215"/>
      <c r="V11" s="215"/>
    </row>
    <row r="12" spans="1:22" ht="15.75">
      <c r="A12" s="56" t="s">
        <v>94</v>
      </c>
      <c r="Q12" s="55"/>
      <c r="R12" s="215"/>
      <c r="S12" s="215"/>
      <c r="T12" s="215"/>
      <c r="U12" s="218"/>
      <c r="V12" s="218"/>
    </row>
    <row r="13" spans="1:22">
      <c r="A13" s="56" t="s">
        <v>95</v>
      </c>
    </row>
    <row r="14" spans="1:22">
      <c r="A14" s="57" t="s">
        <v>96</v>
      </c>
    </row>
    <row r="15" spans="1:22">
      <c r="A15" s="56" t="s">
        <v>97</v>
      </c>
    </row>
    <row r="17" spans="1:6" ht="15.75" thickBot="1">
      <c r="A17" s="23" t="s">
        <v>80</v>
      </c>
      <c r="B17" s="24"/>
      <c r="C17" s="24"/>
      <c r="D17" s="24"/>
      <c r="E17" s="24"/>
      <c r="F17" s="24"/>
    </row>
    <row r="18" spans="1:6" ht="15.75">
      <c r="A18" s="25"/>
      <c r="B18" s="26" t="s">
        <v>81</v>
      </c>
      <c r="C18" s="276" t="s">
        <v>82</v>
      </c>
      <c r="D18" s="277"/>
      <c r="E18" s="278" t="s">
        <v>83</v>
      </c>
      <c r="F18" s="279"/>
    </row>
    <row r="19" spans="1:6" ht="45.75" thickBot="1">
      <c r="A19" s="27"/>
      <c r="B19" s="28" t="s">
        <v>84</v>
      </c>
      <c r="C19" s="29" t="s">
        <v>85</v>
      </c>
      <c r="D19" s="30" t="s">
        <v>86</v>
      </c>
      <c r="E19" s="29" t="s">
        <v>85</v>
      </c>
      <c r="F19" s="31" t="s">
        <v>86</v>
      </c>
    </row>
    <row r="20" spans="1:6">
      <c r="A20" s="32" t="s">
        <v>87</v>
      </c>
      <c r="B20" s="33"/>
      <c r="C20" s="34">
        <v>4.4999999999999998E-2</v>
      </c>
      <c r="D20" s="35">
        <v>6.1699999999999998E-2</v>
      </c>
      <c r="E20" s="36">
        <v>1.4999999999999999E-2</v>
      </c>
      <c r="F20" s="37">
        <v>0.10199999999999999</v>
      </c>
    </row>
    <row r="21" spans="1:6" ht="17.25">
      <c r="A21" s="38" t="s">
        <v>88</v>
      </c>
      <c r="B21" s="39" t="s">
        <v>89</v>
      </c>
      <c r="C21" s="40"/>
      <c r="D21" s="41"/>
      <c r="E21" s="42"/>
      <c r="F21" s="43"/>
    </row>
    <row r="22" spans="1:6" ht="15.75">
      <c r="A22" s="38" t="s">
        <v>90</v>
      </c>
      <c r="B22" s="44"/>
      <c r="C22" s="45">
        <f>C20*1.5</f>
        <v>6.7500000000000004E-2</v>
      </c>
      <c r="D22" s="46">
        <f>D20*1.5</f>
        <v>9.2549999999999993E-2</v>
      </c>
      <c r="E22" s="47"/>
      <c r="F22" s="48"/>
    </row>
    <row r="23" spans="1:6" ht="16.5" thickBot="1">
      <c r="A23" s="49" t="s">
        <v>91</v>
      </c>
      <c r="B23" s="50"/>
      <c r="C23" s="51"/>
      <c r="D23" s="52"/>
      <c r="E23" s="53">
        <f>E20*1.5</f>
        <v>2.2499999999999999E-2</v>
      </c>
      <c r="F23" s="54">
        <f>F20*0.5</f>
        <v>5.0999999999999997E-2</v>
      </c>
    </row>
  </sheetData>
  <mergeCells count="6">
    <mergeCell ref="C2:D2"/>
    <mergeCell ref="E2:F2"/>
    <mergeCell ref="S7:T7"/>
    <mergeCell ref="U7:V7"/>
    <mergeCell ref="C18:D18"/>
    <mergeCell ref="E18:F18"/>
  </mergeCells>
  <hyperlinks>
    <hyperlink ref="A14" r:id="rId1" display="“T9” updates this method to calculate floors using total raw count sums to arrive at CMA thresholds. This method matches that used by Statistics Canada. " xr:uid="{AF9CE771-D950-448E-AFE2-699940BEF1C1}"/>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011C2F-4EA0-4CE9-98B0-C7270F06D2AF}">
  <dimension ref="A1:Q24"/>
  <sheetViews>
    <sheetView workbookViewId="0">
      <selection activeCell="A2" sqref="A2"/>
    </sheetView>
  </sheetViews>
  <sheetFormatPr defaultRowHeight="15"/>
  <cols>
    <col min="1" max="1" width="17.28515625" customWidth="1"/>
  </cols>
  <sheetData>
    <row r="1" spans="1:17" ht="69" customHeight="1" thickBot="1">
      <c r="B1" s="281" t="s">
        <v>98</v>
      </c>
      <c r="C1" s="282"/>
      <c r="D1" s="284" t="s">
        <v>99</v>
      </c>
      <c r="E1" s="285"/>
      <c r="F1" s="283"/>
      <c r="G1" s="283"/>
      <c r="H1" s="58"/>
      <c r="J1" s="286" t="s">
        <v>100</v>
      </c>
      <c r="K1" s="287"/>
      <c r="L1" s="287"/>
      <c r="M1" s="287"/>
      <c r="N1" s="287"/>
      <c r="O1" s="287"/>
      <c r="P1" s="287"/>
      <c r="Q1" s="288"/>
    </row>
    <row r="2" spans="1:17" ht="51.75" thickBot="1">
      <c r="A2" s="59" t="s">
        <v>110</v>
      </c>
      <c r="B2" s="60" t="s">
        <v>190</v>
      </c>
      <c r="C2" s="61" t="s">
        <v>191</v>
      </c>
      <c r="D2" s="60" t="s">
        <v>36</v>
      </c>
      <c r="E2" s="61" t="s">
        <v>101</v>
      </c>
      <c r="F2" s="62" t="s">
        <v>192</v>
      </c>
      <c r="G2" s="62" t="s">
        <v>193</v>
      </c>
      <c r="H2" s="63" t="s">
        <v>194</v>
      </c>
      <c r="J2" s="289"/>
      <c r="K2" s="290"/>
      <c r="L2" s="290"/>
      <c r="M2" s="290"/>
      <c r="N2" s="290"/>
      <c r="O2" s="290"/>
      <c r="P2" s="290"/>
      <c r="Q2" s="291"/>
    </row>
    <row r="3" spans="1:17">
      <c r="A3" s="64" t="s">
        <v>102</v>
      </c>
      <c r="B3" s="65">
        <v>19449</v>
      </c>
      <c r="C3" s="66">
        <f>B3/B8</f>
        <v>0.20227558735738577</v>
      </c>
      <c r="D3" s="67">
        <v>19465</v>
      </c>
      <c r="E3" s="220">
        <f>D3/$D$8</f>
        <v>0.19945282400196737</v>
      </c>
      <c r="F3" s="68">
        <f>D3-B3</f>
        <v>16</v>
      </c>
      <c r="G3" s="69">
        <f>F3/B3</f>
        <v>8.2266440433955475E-4</v>
      </c>
      <c r="H3" s="70">
        <f>F3/F8</f>
        <v>1.1103400416377515E-2</v>
      </c>
      <c r="J3" s="292"/>
      <c r="K3" s="293"/>
      <c r="L3" s="293"/>
      <c r="M3" s="293"/>
      <c r="N3" s="293"/>
      <c r="O3" s="293"/>
      <c r="P3" s="293"/>
      <c r="Q3" s="294"/>
    </row>
    <row r="4" spans="1:17">
      <c r="A4" s="71" t="s">
        <v>103</v>
      </c>
      <c r="B4" s="72">
        <v>4887</v>
      </c>
      <c r="C4" s="73">
        <f>B4/B8</f>
        <v>5.0826304458611977E-2</v>
      </c>
      <c r="D4" s="74">
        <v>4895</v>
      </c>
      <c r="E4" s="221">
        <f>D4/D8</f>
        <v>5.0157799819657352E-2</v>
      </c>
      <c r="F4" s="75">
        <f>D4-B4</f>
        <v>8</v>
      </c>
      <c r="G4" s="76">
        <f>F4/B4</f>
        <v>1.6369961121342337E-3</v>
      </c>
      <c r="H4" s="77">
        <f>F4/F8</f>
        <v>5.5517002081887576E-3</v>
      </c>
    </row>
    <row r="5" spans="1:17">
      <c r="A5" s="78" t="s">
        <v>104</v>
      </c>
      <c r="B5" s="79">
        <v>52315</v>
      </c>
      <c r="C5" s="80">
        <f>B5/B8</f>
        <v>0.54409210512631179</v>
      </c>
      <c r="D5" s="81">
        <v>52906</v>
      </c>
      <c r="E5" s="222">
        <f>D5/D8</f>
        <v>0.54211410771374702</v>
      </c>
      <c r="F5" s="82">
        <f>D5-B5</f>
        <v>591</v>
      </c>
      <c r="G5" s="83">
        <f>F5/B5</f>
        <v>1.1296951161234827E-2</v>
      </c>
      <c r="H5" s="84">
        <f>F5/F8</f>
        <v>0.41013185287994447</v>
      </c>
    </row>
    <row r="6" spans="1:17">
      <c r="A6" s="86" t="s">
        <v>81</v>
      </c>
      <c r="B6" s="87">
        <v>19500</v>
      </c>
      <c r="C6" s="88">
        <f>B6/B8</f>
        <v>0.2028060030576905</v>
      </c>
      <c r="D6" s="89">
        <v>20326</v>
      </c>
      <c r="E6" s="223">
        <f>D6/D8</f>
        <v>0.20827526846462824</v>
      </c>
      <c r="F6" s="90">
        <f>D6-B6</f>
        <v>826</v>
      </c>
      <c r="G6" s="91">
        <f>F6/B6</f>
        <v>4.2358974358974358E-2</v>
      </c>
      <c r="H6" s="92">
        <f>F6/F8</f>
        <v>0.57321304649548921</v>
      </c>
    </row>
    <row r="7" spans="1:17" ht="15.75" thickBot="1">
      <c r="A7" s="93" t="s">
        <v>105</v>
      </c>
      <c r="B7" s="94"/>
      <c r="C7" s="95"/>
      <c r="D7" s="96"/>
      <c r="E7" s="97"/>
      <c r="F7" s="219"/>
      <c r="G7" s="97"/>
      <c r="H7" s="98"/>
    </row>
    <row r="8" spans="1:17" ht="15.75" thickBot="1">
      <c r="A8" s="99" t="s">
        <v>106</v>
      </c>
      <c r="B8" s="100">
        <f>SUM(B3:B6)</f>
        <v>96151</v>
      </c>
      <c r="C8" s="101"/>
      <c r="D8" s="102">
        <f>SUM(D3:D7)</f>
        <v>97592</v>
      </c>
      <c r="E8" s="224"/>
      <c r="F8" s="103">
        <f>D8-B8</f>
        <v>1441</v>
      </c>
      <c r="G8" s="104">
        <f>F8/B8</f>
        <v>1.4986843610570873E-2</v>
      </c>
      <c r="H8" s="105"/>
      <c r="I8" s="2"/>
    </row>
    <row r="9" spans="1:17" ht="15.75" thickBot="1">
      <c r="A9" s="106"/>
      <c r="B9" s="107"/>
      <c r="C9" s="108"/>
      <c r="D9" s="108"/>
      <c r="E9" s="225"/>
      <c r="F9" s="109"/>
      <c r="G9" s="109"/>
      <c r="H9" s="110"/>
    </row>
    <row r="10" spans="1:17" ht="75.75" customHeight="1" thickBot="1">
      <c r="A10" s="59" t="s">
        <v>110</v>
      </c>
      <c r="B10" s="60" t="s">
        <v>195</v>
      </c>
      <c r="C10" s="61" t="s">
        <v>196</v>
      </c>
      <c r="D10" s="111" t="s">
        <v>45</v>
      </c>
      <c r="E10" s="62" t="s">
        <v>107</v>
      </c>
      <c r="F10" s="62" t="s">
        <v>161</v>
      </c>
      <c r="G10" s="62" t="s">
        <v>197</v>
      </c>
      <c r="H10" s="63" t="s">
        <v>198</v>
      </c>
    </row>
    <row r="11" spans="1:17">
      <c r="A11" s="64" t="s">
        <v>102</v>
      </c>
      <c r="B11" s="65">
        <v>10821</v>
      </c>
      <c r="C11" s="66">
        <f>B11/B16</f>
        <v>0.24453132061827715</v>
      </c>
      <c r="D11" s="112">
        <v>10908</v>
      </c>
      <c r="E11" s="69">
        <f>D11/D16</f>
        <v>0.24127405441274055</v>
      </c>
      <c r="F11" s="68">
        <f>D11-B11</f>
        <v>87</v>
      </c>
      <c r="G11" s="69">
        <f>F11/B11</f>
        <v>8.0399223731632934E-3</v>
      </c>
      <c r="H11" s="70">
        <f>F11/F16</f>
        <v>9.0814196242171186E-2</v>
      </c>
    </row>
    <row r="12" spans="1:17">
      <c r="A12" s="71" t="s">
        <v>103</v>
      </c>
      <c r="B12" s="72">
        <v>2395</v>
      </c>
      <c r="C12" s="73">
        <f>B12/B16</f>
        <v>5.4121847600108471E-2</v>
      </c>
      <c r="D12" s="113">
        <v>2424</v>
      </c>
      <c r="E12" s="221">
        <f>D12/D16</f>
        <v>5.3616456536164564E-2</v>
      </c>
      <c r="F12" s="75">
        <f>D12-B12</f>
        <v>29</v>
      </c>
      <c r="G12" s="76">
        <f>F12/B12</f>
        <v>1.2108559498956159E-2</v>
      </c>
      <c r="H12" s="114">
        <f>F12/F16</f>
        <v>3.0271398747390398E-2</v>
      </c>
    </row>
    <row r="13" spans="1:17">
      <c r="A13" s="78" t="s">
        <v>104</v>
      </c>
      <c r="B13" s="79">
        <v>22229</v>
      </c>
      <c r="C13" s="80">
        <f>B13/B16</f>
        <v>0.5023275784145349</v>
      </c>
      <c r="D13" s="115">
        <v>22816</v>
      </c>
      <c r="E13" s="222">
        <f>D13/D16</f>
        <v>0.50466710904667111</v>
      </c>
      <c r="F13" s="82">
        <f>D13-B13</f>
        <v>587</v>
      </c>
      <c r="G13" s="83">
        <f>F13/B13</f>
        <v>2.640694588150614E-2</v>
      </c>
      <c r="H13" s="84">
        <f>F13/F16</f>
        <v>0.61273486430062629</v>
      </c>
    </row>
    <row r="14" spans="1:17">
      <c r="A14" s="86" t="s">
        <v>81</v>
      </c>
      <c r="B14" s="87">
        <v>8807</v>
      </c>
      <c r="C14" s="88">
        <f>B14/B16</f>
        <v>0.19901925336707946</v>
      </c>
      <c r="D14" s="116">
        <v>9062</v>
      </c>
      <c r="E14" s="223">
        <f>D14/D16</f>
        <v>0.2004423800044238</v>
      </c>
      <c r="F14" s="90">
        <f>D14-B14</f>
        <v>255</v>
      </c>
      <c r="G14" s="91">
        <f>F14/B14</f>
        <v>2.8954240944703079E-2</v>
      </c>
      <c r="H14" s="117">
        <f>F14/F16</f>
        <v>0.26617954070981209</v>
      </c>
    </row>
    <row r="15" spans="1:17" ht="15.75" thickBot="1">
      <c r="A15" s="93" t="s">
        <v>105</v>
      </c>
      <c r="B15" s="94"/>
      <c r="C15" s="95"/>
      <c r="D15" s="118"/>
      <c r="E15" s="97"/>
      <c r="F15" s="219"/>
      <c r="G15" s="119"/>
      <c r="H15" s="120"/>
      <c r="I15" s="2"/>
    </row>
    <row r="16" spans="1:17" ht="15.75" thickBot="1">
      <c r="A16" s="99" t="s">
        <v>106</v>
      </c>
      <c r="B16" s="100">
        <f>SUM(B11:B14)</f>
        <v>44252</v>
      </c>
      <c r="C16" s="101"/>
      <c r="D16" s="121">
        <f>SUM(D11:D15)</f>
        <v>45210</v>
      </c>
      <c r="E16" s="224"/>
      <c r="F16" s="103">
        <f>D16-B16</f>
        <v>958</v>
      </c>
      <c r="G16" s="122">
        <f>F16/B16</f>
        <v>2.1648739040043389E-2</v>
      </c>
      <c r="H16" s="105"/>
    </row>
    <row r="17" spans="1:9" ht="15.75" thickBot="1">
      <c r="A17" s="106"/>
      <c r="B17" s="107"/>
      <c r="C17" s="108"/>
      <c r="D17" s="124"/>
      <c r="E17" s="225"/>
      <c r="F17" s="109"/>
      <c r="G17" s="109"/>
      <c r="H17" s="110"/>
    </row>
    <row r="18" spans="1:9" ht="77.25" thickBot="1">
      <c r="A18" s="59" t="s">
        <v>110</v>
      </c>
      <c r="B18" s="60" t="s">
        <v>199</v>
      </c>
      <c r="C18" s="61" t="s">
        <v>200</v>
      </c>
      <c r="D18" s="111" t="s">
        <v>50</v>
      </c>
      <c r="E18" s="62" t="s">
        <v>108</v>
      </c>
      <c r="F18" s="62" t="s">
        <v>201</v>
      </c>
      <c r="G18" s="62" t="s">
        <v>202</v>
      </c>
      <c r="H18" s="125" t="s">
        <v>203</v>
      </c>
      <c r="I18" s="126"/>
    </row>
    <row r="19" spans="1:9">
      <c r="A19" s="64" t="s">
        <v>102</v>
      </c>
      <c r="B19" s="65">
        <v>10068</v>
      </c>
      <c r="C19" s="66">
        <f>B19/B24</f>
        <v>0.23977708447450521</v>
      </c>
      <c r="D19" s="112">
        <v>10014</v>
      </c>
      <c r="E19" s="69">
        <f>D19/D24</f>
        <v>0.23517531293299829</v>
      </c>
      <c r="F19" s="68">
        <f>D19-B19</f>
        <v>-54</v>
      </c>
      <c r="G19" s="69">
        <f>F19/B19</f>
        <v>-5.3635280095351611E-3</v>
      </c>
      <c r="H19" s="70">
        <f>F19/F24</f>
        <v>-9.1216216216216214E-2</v>
      </c>
    </row>
    <row r="20" spans="1:9">
      <c r="A20" s="71" t="s">
        <v>103</v>
      </c>
      <c r="B20" s="72">
        <v>2239</v>
      </c>
      <c r="C20" s="73">
        <f>B20/B24</f>
        <v>5.3323489485341401E-2</v>
      </c>
      <c r="D20" s="113">
        <v>2265</v>
      </c>
      <c r="E20" s="221">
        <f>D20/D24</f>
        <v>5.3192738545360607E-2</v>
      </c>
      <c r="F20" s="75">
        <f>D20-B20</f>
        <v>26</v>
      </c>
      <c r="G20" s="76">
        <f>F20/B20</f>
        <v>1.1612326931665922E-2</v>
      </c>
      <c r="H20" s="77">
        <f>F20/F24</f>
        <v>4.3918918918918921E-2</v>
      </c>
    </row>
    <row r="21" spans="1:9">
      <c r="A21" s="78" t="s">
        <v>104</v>
      </c>
      <c r="B21" s="79">
        <v>21517</v>
      </c>
      <c r="C21" s="80">
        <f>B21/B24</f>
        <v>0.51244373526399767</v>
      </c>
      <c r="D21" s="115">
        <v>21864</v>
      </c>
      <c r="E21" s="222">
        <f>D21/D24</f>
        <v>0.51346844836899086</v>
      </c>
      <c r="F21" s="82">
        <f>D21-B21</f>
        <v>347</v>
      </c>
      <c r="G21" s="83">
        <f>F21/B21</f>
        <v>1.6126783473532556E-2</v>
      </c>
      <c r="H21" s="84">
        <f>F21/F24</f>
        <v>0.58614864864864868</v>
      </c>
    </row>
    <row r="22" spans="1:9">
      <c r="A22" s="86" t="s">
        <v>81</v>
      </c>
      <c r="B22" s="87">
        <v>8165</v>
      </c>
      <c r="C22" s="88">
        <f>B22/B24</f>
        <v>0.19445569077615565</v>
      </c>
      <c r="D22" s="116">
        <v>8438</v>
      </c>
      <c r="E22" s="223">
        <f>D22/D24</f>
        <v>0.19816350015265025</v>
      </c>
      <c r="F22" s="90">
        <f>D22-B22</f>
        <v>273</v>
      </c>
      <c r="G22" s="91">
        <f>F22/B22</f>
        <v>3.3435394978567054E-2</v>
      </c>
      <c r="H22" s="117">
        <f>F22/F24</f>
        <v>0.46114864864864863</v>
      </c>
    </row>
    <row r="23" spans="1:9" ht="15.75" thickBot="1">
      <c r="A23" s="93" t="s">
        <v>105</v>
      </c>
      <c r="B23" s="94"/>
      <c r="C23" s="95"/>
      <c r="D23" s="118"/>
      <c r="E23" s="97"/>
      <c r="F23" s="219"/>
      <c r="G23" s="119"/>
      <c r="H23" s="120"/>
    </row>
    <row r="24" spans="1:9" ht="22.5" customHeight="1" thickBot="1">
      <c r="A24" s="99" t="s">
        <v>106</v>
      </c>
      <c r="B24" s="100">
        <f>SUM(B19:B22)</f>
        <v>41989</v>
      </c>
      <c r="C24" s="101"/>
      <c r="D24" s="121">
        <f>SUM(D19:D23)</f>
        <v>42581</v>
      </c>
      <c r="E24" s="101"/>
      <c r="F24" s="226">
        <f>D24-B24</f>
        <v>592</v>
      </c>
      <c r="G24" s="122">
        <f>F24/B24</f>
        <v>1.4098930672318941E-2</v>
      </c>
      <c r="H24" s="123"/>
    </row>
  </sheetData>
  <mergeCells count="4">
    <mergeCell ref="B1:C1"/>
    <mergeCell ref="F1:G1"/>
    <mergeCell ref="D1:E1"/>
    <mergeCell ref="J1:Q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INFO</vt:lpstr>
      <vt:lpstr>2016 Original</vt:lpstr>
      <vt:lpstr>2021 Original</vt:lpstr>
      <vt:lpstr>2021 CTDataMaker</vt:lpstr>
      <vt:lpstr>Weights</vt:lpstr>
      <vt:lpstr>Thresholds</vt:lpstr>
      <vt:lpstr>Summary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dc:creator>
  <cp:lastModifiedBy>Remus</cp:lastModifiedBy>
  <dcterms:created xsi:type="dcterms:W3CDTF">2023-03-16T19:48:47Z</dcterms:created>
  <dcterms:modified xsi:type="dcterms:W3CDTF">2023-05-29T03:04:28Z</dcterms:modified>
</cp:coreProperties>
</file>